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schoolsnsw-my.sharepoint.com/personal/jolanda_waskito_det_nsw_edu_au/Documents/Jolanda Waskito/1Tickets/CDW-1699 - Maths Standard Year 11/"/>
    </mc:Choice>
  </mc:AlternateContent>
  <xr:revisionPtr revIDLastSave="2" documentId="13_ncr:1_{A7527167-B584-4B5F-9595-D0EAD2187269}" xr6:coauthVersionLast="47" xr6:coauthVersionMax="47" xr10:uidLastSave="{31B1DEB7-9FCB-4ADD-A488-55DAEF9DF979}"/>
  <bookViews>
    <workbookView xWindow="-27000" yWindow="450" windowWidth="20475" windowHeight="13140" activeTab="4" xr2:uid="{00000000-000D-0000-FFFF-FFFF00000000}"/>
  </bookViews>
  <sheets>
    <sheet name="Introduction" sheetId="7" r:id="rId1"/>
    <sheet name="Final tables" sheetId="3" r:id="rId2"/>
    <sheet name="Wellbeing" sheetId="6" r:id="rId3"/>
    <sheet name="Graphs" sheetId="4" r:id="rId4"/>
    <sheet name="Calculating the median and IQR" sheetId="5" r:id="rId5"/>
    <sheet name="Copyright page" sheetId="8" r:id="rId6"/>
  </sheets>
  <externalReferences>
    <externalReference r:id="rId7"/>
  </externalReferences>
  <definedNames>
    <definedName name="Balance_Opt1">OFFSET('[1]Compound v Compound'!$E$16,,,'[1]Compound v Compound'!$M$1+1)</definedName>
    <definedName name="Balance_Opt2">OFFSET('[1]Compound v Compound'!$K$16,,,'[1]Compound v Compound'!$N$1+1)</definedName>
    <definedName name="Balance_SI">OFFSET('[1]Simple v Compound (variable)'!$J$15,,,'[1]Simple v Compound (variable)'!$L$1+1)</definedName>
    <definedName name="Frequency">'[1]periods p.a.'!$A$3:$A$7</definedName>
    <definedName name="OneHundred">#REF!</definedName>
    <definedName name="OneThousand">#REF!</definedName>
    <definedName name="Ten">#REF!</definedName>
    <definedName name="Year_Opt1">OFFSET('[1]Compound v Compound'!$B$16,,,'[1]Compound v Compound'!$M$1+1)</definedName>
    <definedName name="Year_Opt2">OFFSET('[1]Compound v Compound'!$H$16,,,'[1]Compound v Compound'!$N$1+1)</definedName>
    <definedName name="Year_SI">OFFSET('[1]Simple v Compound (variable)'!$G$15,,,'[1]Simple v Compound (variable)'!$L$1+1)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6" i="3" l="1"/>
  <c r="P35" i="3"/>
  <c r="P34" i="3"/>
  <c r="P33" i="3"/>
  <c r="P32" i="3"/>
  <c r="P31" i="3"/>
  <c r="P36" i="3" s="1"/>
  <c r="P5" i="3"/>
  <c r="H5" i="3"/>
  <c r="H6" i="3"/>
  <c r="H7" i="3"/>
  <c r="H8" i="3"/>
  <c r="H9" i="3"/>
  <c r="H10" i="3"/>
  <c r="H11" i="3"/>
  <c r="H12" i="3"/>
  <c r="H13" i="3"/>
  <c r="H14" i="3"/>
  <c r="H15" i="3"/>
  <c r="H16" i="3"/>
  <c r="H17" i="3"/>
  <c r="H18" i="3"/>
  <c r="H19" i="3"/>
  <c r="H20" i="3"/>
  <c r="H21" i="3"/>
  <c r="H22" i="3"/>
  <c r="H23" i="3"/>
  <c r="H24" i="3"/>
  <c r="F26" i="3"/>
  <c r="G26" i="3"/>
  <c r="H33" i="3"/>
  <c r="H34" i="3"/>
  <c r="H35" i="3"/>
  <c r="H36" i="3"/>
  <c r="H37" i="3"/>
  <c r="G38" i="3"/>
  <c r="P24" i="3"/>
  <c r="P23" i="3"/>
  <c r="P22" i="3"/>
  <c r="P21" i="3"/>
  <c r="P20" i="3"/>
  <c r="P19" i="3"/>
  <c r="P18" i="3"/>
  <c r="P17" i="3"/>
  <c r="P16" i="3"/>
  <c r="P15" i="3"/>
  <c r="P14" i="3"/>
  <c r="P13" i="3"/>
  <c r="P12" i="3"/>
  <c r="P11" i="3"/>
  <c r="P10" i="3"/>
  <c r="P9" i="3"/>
  <c r="P8" i="3"/>
  <c r="P7" i="3"/>
  <c r="P6" i="3"/>
  <c r="O26" i="3"/>
  <c r="N26" i="3"/>
  <c r="D23" i="6"/>
  <c r="E23" i="6"/>
  <c r="F23" i="6"/>
  <c r="C23" i="6"/>
  <c r="D25" i="6"/>
  <c r="E25" i="6"/>
  <c r="F25" i="6"/>
  <c r="G25" i="6"/>
  <c r="C25" i="6"/>
  <c r="D24" i="6"/>
  <c r="E24" i="6"/>
  <c r="F24" i="6"/>
  <c r="G24" i="6"/>
  <c r="C24" i="6"/>
  <c r="B35" i="5"/>
  <c r="B34" i="5"/>
  <c r="B33" i="5"/>
  <c r="B30" i="5"/>
  <c r="I5" i="3"/>
  <c r="J5" i="3"/>
  <c r="I6" i="3"/>
  <c r="J6" i="3"/>
  <c r="I7" i="3"/>
  <c r="J7" i="3"/>
  <c r="I8" i="3"/>
  <c r="J8" i="3"/>
  <c r="I9" i="3"/>
  <c r="J9" i="3"/>
  <c r="I10" i="3"/>
  <c r="J10" i="3"/>
  <c r="I11" i="3"/>
  <c r="J11" i="3"/>
  <c r="I12" i="3"/>
  <c r="J12" i="3"/>
  <c r="I13" i="3"/>
  <c r="J13" i="3"/>
  <c r="I14" i="3"/>
  <c r="J14" i="3"/>
  <c r="I15" i="3"/>
  <c r="J15" i="3"/>
  <c r="I16" i="3"/>
  <c r="J16" i="3"/>
  <c r="I17" i="3"/>
  <c r="J17" i="3"/>
  <c r="I18" i="3"/>
  <c r="J18" i="3"/>
  <c r="I19" i="3"/>
  <c r="J19" i="3"/>
  <c r="I20" i="3"/>
  <c r="J20" i="3"/>
  <c r="I21" i="3"/>
  <c r="J21" i="3"/>
  <c r="I22" i="3"/>
  <c r="J22" i="3"/>
  <c r="I23" i="3"/>
  <c r="J23" i="3"/>
  <c r="I24" i="3"/>
  <c r="J24" i="3"/>
  <c r="D35" i="5"/>
  <c r="E35" i="5"/>
  <c r="F35" i="5"/>
  <c r="G35" i="5"/>
  <c r="D34" i="5"/>
  <c r="E34" i="5"/>
  <c r="F34" i="5"/>
  <c r="G34" i="5"/>
  <c r="D33" i="5"/>
  <c r="E33" i="5"/>
  <c r="F33" i="5"/>
  <c r="G33" i="5"/>
  <c r="C31" i="5"/>
  <c r="C33" i="5" s="1"/>
  <c r="C35" i="5" s="1"/>
  <c r="D31" i="5"/>
  <c r="E31" i="5"/>
  <c r="F31" i="5"/>
  <c r="G31" i="5"/>
  <c r="B31" i="5"/>
  <c r="C29" i="5"/>
  <c r="D29" i="5"/>
  <c r="E29" i="5"/>
  <c r="F29" i="5"/>
  <c r="G29" i="5"/>
  <c r="B29" i="5"/>
  <c r="C30" i="5"/>
  <c r="D30" i="5"/>
  <c r="E30" i="5"/>
  <c r="F30" i="5"/>
  <c r="G30" i="5"/>
  <c r="D24" i="3"/>
  <c r="D6" i="3"/>
  <c r="D7" i="3"/>
  <c r="D8" i="3"/>
  <c r="D9" i="3"/>
  <c r="D10" i="3"/>
  <c r="D11" i="3"/>
  <c r="D12" i="3"/>
  <c r="D13" i="3"/>
  <c r="D14" i="3"/>
  <c r="D15" i="3"/>
  <c r="D16" i="3"/>
  <c r="D17" i="3"/>
  <c r="D18" i="3"/>
  <c r="D19" i="3"/>
  <c r="D20" i="3"/>
  <c r="D21" i="3"/>
  <c r="D22" i="3"/>
  <c r="D23" i="3"/>
  <c r="D5" i="3"/>
  <c r="C5" i="3"/>
  <c r="C6" i="3"/>
  <c r="C7" i="3"/>
  <c r="C8" i="3"/>
  <c r="C9" i="3"/>
  <c r="C10" i="3"/>
  <c r="C11" i="3"/>
  <c r="C12" i="3"/>
  <c r="C13" i="3"/>
  <c r="C14" i="3"/>
  <c r="C15" i="3"/>
  <c r="C16" i="3"/>
  <c r="C17" i="3"/>
  <c r="C18" i="3"/>
  <c r="C19" i="3"/>
  <c r="C20" i="3"/>
  <c r="C21" i="3"/>
  <c r="C22" i="3"/>
  <c r="C23" i="3"/>
  <c r="C24" i="3"/>
  <c r="G23" i="6" l="1"/>
  <c r="H25" i="3"/>
  <c r="P25" i="3"/>
  <c r="H38" i="3"/>
  <c r="C34" i="5"/>
  <c r="J25" i="3"/>
  <c r="D25" i="3"/>
  <c r="I25" i="3"/>
  <c r="C25" i="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<sst xmlns="http://schemas.openxmlformats.org/spreadsheetml/2006/main" count="218" uniqueCount="80">
  <si>
    <t>Changing demands from school</t>
  </si>
  <si>
    <t>Hasn't changed</t>
  </si>
  <si>
    <t>Personal choice</t>
  </si>
  <si>
    <t>Other/I would rather not say</t>
  </si>
  <si>
    <t>Neutral</t>
  </si>
  <si>
    <t>Disagree</t>
  </si>
  <si>
    <t>Agree</t>
  </si>
  <si>
    <t>Strongly agree</t>
  </si>
  <si>
    <t>Changing demands at home/work</t>
  </si>
  <si>
    <t>Stage 6</t>
  </si>
  <si>
    <t>Y10</t>
  </si>
  <si>
    <t>Total Exercise</t>
  </si>
  <si>
    <t>Total non-exercise</t>
  </si>
  <si>
    <t>Median</t>
  </si>
  <si>
    <t>Mean</t>
  </si>
  <si>
    <t>Reasons</t>
  </si>
  <si>
    <t xml:space="preserve">Reason </t>
  </si>
  <si>
    <t>Count</t>
  </si>
  <si>
    <t>%ge</t>
  </si>
  <si>
    <t>% of time</t>
  </si>
  <si>
    <t>Q1</t>
  </si>
  <si>
    <t>Q3</t>
  </si>
  <si>
    <t>IQR</t>
  </si>
  <si>
    <t>Med</t>
  </si>
  <si>
    <t>Max</t>
  </si>
  <si>
    <t>Min</t>
  </si>
  <si>
    <t>L outlier</t>
  </si>
  <si>
    <t>U outlier</t>
  </si>
  <si>
    <t>Student 1</t>
  </si>
  <si>
    <t>Student 2</t>
  </si>
  <si>
    <t>Student 3</t>
  </si>
  <si>
    <t>Student 4</t>
  </si>
  <si>
    <t>Student 5</t>
  </si>
  <si>
    <t>Student 6</t>
  </si>
  <si>
    <t>Student 7</t>
  </si>
  <si>
    <t>Student 8</t>
  </si>
  <si>
    <t>Student 9</t>
  </si>
  <si>
    <t>Student 10</t>
  </si>
  <si>
    <t>Student 11</t>
  </si>
  <si>
    <t>Student 12</t>
  </si>
  <si>
    <t>Student 13</t>
  </si>
  <si>
    <t>Student 14</t>
  </si>
  <si>
    <t>Student 15</t>
  </si>
  <si>
    <t>Student 16</t>
  </si>
  <si>
    <t>Student 17</t>
  </si>
  <si>
    <t>Student 18</t>
  </si>
  <si>
    <t>Student 19</t>
  </si>
  <si>
    <t>Student 20</t>
  </si>
  <si>
    <t>NSW Department of Education</t>
  </si>
  <si>
    <t>© NSW Department of Education, 2026</t>
  </si>
  <si>
    <t>Mathematics Standard Stage 6 (Year 11) – assessment task 
sample solutions</t>
  </si>
  <si>
    <t>Getting healthy</t>
  </si>
  <si>
    <t>Stage 6 Year 11 sample scope and sequence.</t>
  </si>
  <si>
    <t>© State of New South Wales (Department of Education), 2026</t>
  </si>
  <si>
    <r>
      <t xml:space="preserve">The copyright material published in this resource is subject to the </t>
    </r>
    <r>
      <rPr>
        <i/>
        <sz val="11"/>
        <color theme="1"/>
        <rFont val="Arial"/>
        <family val="2"/>
      </rPr>
      <t>Copyright Act 1968</t>
    </r>
    <r>
      <rPr>
        <sz val="11"/>
        <color theme="1"/>
        <rFont val="Arial"/>
        <family val="2"/>
      </rPr>
      <t xml:space="preserve"> (Cth) and is owned by the NSW Department of Education or, where indicated, by a party other than the NSW Department of Education (third-party material).</t>
    </r>
  </si>
  <si>
    <t>Copyright material available in this resource and owned by the NSW Department of Education is licensed under a Creative Commons Attribution 4.0 International (CC BY 4.0) license.</t>
  </si>
  <si>
    <t>This license allows you to share and adapt the material for any purpose, even commercially.</t>
  </si>
  <si>
    <t>Attribution should be given to © State of New South Wales (Department of Education), 2026.</t>
  </si>
  <si>
    <t>Material in this resource not available under a Creative Commons license:</t>
  </si>
  <si>
    <r>
      <t>·</t>
    </r>
    <r>
      <rPr>
        <sz val="7"/>
        <color theme="1"/>
        <rFont val="Times New Roman"/>
        <family val="1"/>
      </rPr>
      <t xml:space="preserve">                </t>
    </r>
    <r>
      <rPr>
        <sz val="11"/>
        <color theme="1"/>
        <rFont val="Arial"/>
        <family val="2"/>
      </rPr>
      <t>the NSW Department of Education logo, other logos and trademark-protected material</t>
    </r>
  </si>
  <si>
    <r>
      <t>·</t>
    </r>
    <r>
      <rPr>
        <sz val="7"/>
        <color theme="1"/>
        <rFont val="Times New Roman"/>
        <family val="1"/>
      </rPr>
      <t xml:space="preserve">                </t>
    </r>
    <r>
      <rPr>
        <sz val="11"/>
        <color theme="1"/>
        <rFont val="Arial"/>
        <family val="2"/>
      </rPr>
      <t>material owned by a third party that has been reproduced with permission. You will need to obtain permission from the third party to reuse its material.</t>
    </r>
  </si>
  <si>
    <t>Links to third-party material and websites</t>
  </si>
  <si>
    <t>Please note that the provided (reading/viewing material/list/links/texts) are a suggestion only and implies no endorsement, by the New South Wales Department of Education, of any author, publisher, or book title. School principals and teachers are best placed to assess the suitability of resources that would complement the curriculum and reflect the needs and interests of their students.</t>
  </si>
  <si>
    <r>
      <t xml:space="preserve">If you use the links provided in this document to access a third-party's website, you acknowledge that the terms of use, including licence terms set out on the third-party's website apply to the use which may be made of the materials on that third-party website or where permitted by the </t>
    </r>
    <r>
      <rPr>
        <i/>
        <sz val="11"/>
        <color rgb="FF000000"/>
        <rFont val="Arial"/>
        <family val="2"/>
      </rPr>
      <t>Copyright Act 1968</t>
    </r>
    <r>
      <rPr>
        <sz val="11"/>
        <color rgb="FF000000"/>
        <rFont val="Arial"/>
        <family val="2"/>
      </rPr>
      <t xml:space="preserve"> (Cth). The department accepts no responsibility for content on third-party websites.</t>
    </r>
  </si>
  <si>
    <t>Total exercise</t>
  </si>
  <si>
    <t>This spreadsheet is Part 3 of an assessment package designed to asses the outcomes from Unit 1 – getting healthy of the Department of Education's</t>
  </si>
  <si>
    <t>Changing demands from home or work</t>
  </si>
  <si>
    <t>Other or I would rather not say</t>
  </si>
  <si>
    <t xml:space="preserve"> I have enough time to spend on activities I enjoy</t>
  </si>
  <si>
    <t>I have enough time to spend on study</t>
  </si>
  <si>
    <t>I have enough time to spend on activities that support my health and wellbeing</t>
  </si>
  <si>
    <t>Being in Stage 6 has made it harder to balance school and other activities</t>
  </si>
  <si>
    <t>Strongly disagree</t>
  </si>
  <si>
    <t>Agree or Strongly agree</t>
  </si>
  <si>
    <t>Disagree or Strongly disagree</t>
  </si>
  <si>
    <t>Total school</t>
  </si>
  <si>
    <t>Year 10</t>
  </si>
  <si>
    <t>Data sorted smallest to largest.</t>
  </si>
  <si>
    <t>Overall, I feel my physical health is in a good place</t>
  </si>
  <si>
    <t>Overall, I feel my mental health is in a good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</si>
</sst>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0"/>
      <name val="Calibri"/>
      <family val="2"/>
      <scheme val="minor"/>
    </font>
    <font>
      <sz val="8"/>
      <name val="Calibri"/>
      <family val="2"/>
      <scheme val="minor"/>
    </font>
    <font>
      <b/>
      <sz val="14"/>
      <color theme="1"/>
      <name val="Calibri"/>
      <family val="2"/>
      <scheme val="minor"/>
    </font>
    <font>
      <b/>
      <sz val="20"/>
      <color theme="1"/>
      <name val="Calibri"/>
      <family val="2"/>
      <scheme val="minor"/>
    </font>
    <font>
      <u/>
      <sz val="11"/>
      <color theme="10"/>
      <name val="Calibri"/>
      <family val="2"/>
      <scheme val="minor"/>
    </font>
    <font>
      <b/>
      <sz val="14"/>
      <color theme="0"/>
      <name val="Arial"/>
      <family val="2"/>
    </font>
    <font>
      <b/>
      <sz val="26"/>
      <color rgb="FF002664"/>
      <name val="Arial"/>
      <family val="2"/>
    </font>
    <font>
      <b/>
      <sz val="14"/>
      <color rgb="FF002664"/>
      <name val="Arial"/>
      <family val="2"/>
    </font>
    <font>
      <sz val="11"/>
      <color theme="1"/>
      <name val="Arial"/>
      <family val="2"/>
    </font>
    <font>
      <sz val="12"/>
      <name val="Arial"/>
      <family val="2"/>
    </font>
    <font>
      <sz val="11"/>
      <color theme="1"/>
      <name val="Calibri"/>
      <family val="2"/>
      <scheme val="minor"/>
    </font>
    <font>
      <b/>
      <sz val="11"/>
      <color theme="1"/>
      <name val="Arial"/>
      <family val="2"/>
    </font>
    <font>
      <i/>
      <sz val="11"/>
      <color theme="1"/>
      <name val="Arial"/>
      <family val="2"/>
    </font>
    <font>
      <sz val="11"/>
      <color theme="1"/>
      <name val="Symbol"/>
      <family val="1"/>
      <charset val="2"/>
    </font>
    <font>
      <sz val="7"/>
      <color theme="1"/>
      <name val="Times New Roman"/>
      <family val="1"/>
    </font>
    <font>
      <b/>
      <sz val="11"/>
      <color rgb="FF000000"/>
      <name val="Arial"/>
      <family val="2"/>
    </font>
    <font>
      <sz val="11"/>
      <color rgb="FF000000"/>
      <name val="Arial"/>
      <family val="2"/>
    </font>
    <font>
      <i/>
      <sz val="11"/>
      <color rgb="FF000000"/>
      <name val="Arial"/>
      <family val="2"/>
    </font>
    <font>
      <u/>
      <sz val="11"/>
      <color rgb="FF0563C1"/>
      <name val="Arial"/>
      <family val="2"/>
    </font>
    <font>
      <b/>
      <sz val="11"/>
      <color theme="0"/>
      <name val="Arial"/>
      <family val="2"/>
    </font>
    <font>
      <b/>
      <sz val="14"/>
      <color theme="1"/>
      <name val="Arial"/>
      <family val="2"/>
    </font>
    <font>
      <b/>
      <sz val="17"/>
      <color theme="1"/>
      <name val="Arial"/>
      <family val="2"/>
    </font>
    <font>
      <u/>
      <sz val="10"/>
      <color theme="5" tint="-0.249977111117893"/>
      <name val="Arial"/>
      <family val="2"/>
    </font>
    <font>
      <u/>
      <sz val="12"/>
      <color theme="5" tint="-0.249977111117893"/>
      <name val="Arial"/>
      <family val="2"/>
    </font>
  </fonts>
  <fills count="17">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8" tint="0.89999084444715716"/>
        <bgColor theme="4" tint="0.79998168889431442"/>
      </patternFill>
    </fill>
    <fill>
      <patternFill patternType="solid">
        <fgColor theme="8" tint="0.89999084444715716"/>
        <bgColor indexed="64"/>
      </patternFill>
    </fill>
    <fill>
      <patternFill patternType="solid">
        <fgColor rgb="FFC6E6A2"/>
        <bgColor theme="4" tint="0.79998168889431442"/>
      </patternFill>
    </fill>
    <fill>
      <patternFill patternType="solid">
        <fgColor rgb="FFC6E6A2"/>
        <bgColor indexed="64"/>
      </patternFill>
    </fill>
    <fill>
      <patternFill patternType="solid">
        <fgColor rgb="FFD6BBEB"/>
        <bgColor theme="4" tint="0.79998168889431442"/>
      </patternFill>
    </fill>
    <fill>
      <patternFill patternType="solid">
        <fgColor rgb="FFD6BBEB"/>
        <bgColor indexed="64"/>
      </patternFill>
    </fill>
    <fill>
      <patternFill patternType="solid">
        <fgColor theme="0"/>
        <bgColor indexed="64"/>
      </patternFill>
    </fill>
    <fill>
      <patternFill patternType="solid">
        <fgColor rgb="FFFFFF00"/>
        <bgColor theme="4" tint="0.79998168889431442"/>
      </patternFill>
    </fill>
    <fill>
      <patternFill patternType="solid">
        <fgColor rgb="FFFFFF00"/>
        <bgColor indexed="64"/>
      </patternFill>
    </fill>
    <fill>
      <patternFill patternType="solid">
        <fgColor rgb="FF002664"/>
        <bgColor indexed="64"/>
      </patternFill>
    </fill>
    <fill>
      <patternFill patternType="solid">
        <fgColor rgb="FFEBEBEB"/>
        <bgColor indexed="64"/>
      </patternFill>
    </fill>
    <fill>
      <patternFill patternType="solid">
        <fgColor rgb="FFCBEDFD"/>
        <bgColor indexed="64"/>
      </patternFill>
    </fill>
  </fills>
  <borders count="57">
    <border>
      <left/>
      <right/>
      <top/>
      <bottom/>
      <diagonal/>
    </border>
    <border>
      <left/>
      <right/>
      <top style="thin">
        <color theme="4" tint="0.39997558519241921"/>
      </top>
      <bottom style="thin">
        <color theme="4" tint="0.3999755851924192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theme="4" tint="0.39997558519241921"/>
      </bottom>
      <diagonal/>
    </border>
    <border>
      <left/>
      <right/>
      <top style="medium">
        <color indexed="64"/>
      </top>
      <bottom style="thin">
        <color theme="4" tint="0.39997558519241921"/>
      </bottom>
      <diagonal/>
    </border>
    <border>
      <left/>
      <right style="medium">
        <color indexed="64"/>
      </right>
      <top style="medium">
        <color indexed="64"/>
      </top>
      <bottom style="thin">
        <color theme="4" tint="0.39997558519241921"/>
      </bottom>
      <diagonal/>
    </border>
    <border>
      <left style="medium">
        <color indexed="64"/>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style="medium">
        <color indexed="64"/>
      </left>
      <right/>
      <top style="thin">
        <color theme="4" tint="0.39997558519241921"/>
      </top>
      <bottom style="medium">
        <color indexed="64"/>
      </bottom>
      <diagonal/>
    </border>
    <border>
      <left/>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
      <left style="medium">
        <color indexed="64"/>
      </left>
      <right/>
      <top style="thin">
        <color theme="4" tint="0.39997558519241921"/>
      </top>
      <bottom/>
      <diagonal/>
    </border>
    <border>
      <left/>
      <right style="medium">
        <color indexed="64"/>
      </right>
      <top style="double">
        <color theme="4"/>
      </top>
      <bottom style="medium">
        <color indexed="64"/>
      </bottom>
      <diagonal/>
    </border>
    <border>
      <left style="medium">
        <color indexed="64"/>
      </left>
      <right/>
      <top/>
      <bottom style="thin">
        <color theme="4" tint="0.39997558519241921"/>
      </bottom>
      <diagonal/>
    </border>
    <border>
      <left/>
      <right style="medium">
        <color indexed="64"/>
      </right>
      <top/>
      <bottom style="thin">
        <color theme="4" tint="0.39997558519241921"/>
      </bottom>
      <diagonal/>
    </border>
    <border>
      <left style="medium">
        <color indexed="64"/>
      </left>
      <right/>
      <top style="double">
        <color theme="4"/>
      </top>
      <bottom style="medium">
        <color indexed="64"/>
      </bottom>
      <diagonal/>
    </border>
    <border>
      <left style="medium">
        <color indexed="64"/>
      </left>
      <right style="medium">
        <color indexed="64"/>
      </right>
      <top style="thin">
        <color theme="4" tint="0.39997558519241921"/>
      </top>
      <bottom style="thin">
        <color theme="4" tint="0.39997558519241921"/>
      </bottom>
      <diagonal/>
    </border>
    <border>
      <left style="medium">
        <color indexed="64"/>
      </left>
      <right style="medium">
        <color indexed="64"/>
      </right>
      <top style="thin">
        <color theme="4" tint="0.39997558519241921"/>
      </top>
      <bottom style="medium">
        <color indexed="64"/>
      </bottom>
      <diagonal/>
    </border>
    <border>
      <left style="medium">
        <color indexed="64"/>
      </left>
      <right style="medium">
        <color indexed="64"/>
      </right>
      <top style="thin">
        <color theme="4" tint="0.39997558519241921"/>
      </top>
      <bottom/>
      <diagonal/>
    </border>
    <border>
      <left/>
      <right style="medium">
        <color indexed="64"/>
      </right>
      <top style="thin">
        <color theme="4" tint="0.39997558519241921"/>
      </top>
      <bottom/>
      <diagonal/>
    </border>
    <border>
      <left style="medium">
        <color indexed="64"/>
      </left>
      <right style="medium">
        <color indexed="64"/>
      </right>
      <top/>
      <bottom style="thin">
        <color theme="4" tint="0.39997558519241921"/>
      </bottom>
      <diagonal/>
    </border>
    <border>
      <left style="medium">
        <color theme="9"/>
      </left>
      <right/>
      <top style="medium">
        <color theme="9"/>
      </top>
      <bottom style="thin">
        <color theme="4" tint="0.39997558519241921"/>
      </bottom>
      <diagonal/>
    </border>
    <border>
      <left style="medium">
        <color indexed="64"/>
      </left>
      <right style="medium">
        <color indexed="64"/>
      </right>
      <top style="medium">
        <color theme="9"/>
      </top>
      <bottom style="thin">
        <color theme="4" tint="0.39997558519241921"/>
      </bottom>
      <diagonal/>
    </border>
    <border>
      <left style="medium">
        <color indexed="64"/>
      </left>
      <right/>
      <top style="medium">
        <color theme="9"/>
      </top>
      <bottom style="thin">
        <color theme="4" tint="0.39997558519241921"/>
      </bottom>
      <diagonal/>
    </border>
    <border>
      <left/>
      <right style="medium">
        <color indexed="64"/>
      </right>
      <top style="medium">
        <color theme="9"/>
      </top>
      <bottom style="thin">
        <color theme="4" tint="0.39997558519241921"/>
      </bottom>
      <diagonal/>
    </border>
    <border>
      <left/>
      <right style="medium">
        <color theme="9"/>
      </right>
      <top style="medium">
        <color theme="9"/>
      </top>
      <bottom style="thin">
        <color theme="4" tint="0.39997558519241921"/>
      </bottom>
      <diagonal/>
    </border>
    <border>
      <left style="medium">
        <color theme="9"/>
      </left>
      <right/>
      <top style="thin">
        <color theme="4" tint="0.39997558519241921"/>
      </top>
      <bottom style="medium">
        <color theme="9"/>
      </bottom>
      <diagonal/>
    </border>
    <border>
      <left style="medium">
        <color indexed="64"/>
      </left>
      <right style="medium">
        <color indexed="64"/>
      </right>
      <top style="thin">
        <color theme="4" tint="0.39997558519241921"/>
      </top>
      <bottom style="medium">
        <color theme="9"/>
      </bottom>
      <diagonal/>
    </border>
    <border>
      <left style="medium">
        <color indexed="64"/>
      </left>
      <right/>
      <top style="thin">
        <color theme="4" tint="0.39997558519241921"/>
      </top>
      <bottom style="medium">
        <color theme="9"/>
      </bottom>
      <diagonal/>
    </border>
    <border>
      <left/>
      <right style="medium">
        <color indexed="64"/>
      </right>
      <top style="thin">
        <color theme="4" tint="0.39997558519241921"/>
      </top>
      <bottom style="medium">
        <color theme="9"/>
      </bottom>
      <diagonal/>
    </border>
    <border>
      <left style="medium">
        <color theme="9"/>
      </left>
      <right/>
      <top/>
      <bottom/>
      <diagonal/>
    </border>
    <border>
      <left/>
      <right style="medium">
        <color theme="9"/>
      </right>
      <top/>
      <bottom style="medium">
        <color theme="9"/>
      </bottom>
      <diagonal/>
    </border>
    <border>
      <left style="medium">
        <color rgb="FF00B050"/>
      </left>
      <right/>
      <top style="medium">
        <color rgb="FF00B050"/>
      </top>
      <bottom style="thin">
        <color theme="4" tint="0.39997558519241921"/>
      </bottom>
      <diagonal/>
    </border>
    <border>
      <left style="medium">
        <color indexed="64"/>
      </left>
      <right style="medium">
        <color indexed="64"/>
      </right>
      <top style="medium">
        <color rgb="FF00B050"/>
      </top>
      <bottom style="thin">
        <color theme="4" tint="0.39997558519241921"/>
      </bottom>
      <diagonal/>
    </border>
    <border>
      <left style="medium">
        <color indexed="64"/>
      </left>
      <right/>
      <top style="medium">
        <color rgb="FF00B050"/>
      </top>
      <bottom style="thin">
        <color theme="4" tint="0.39997558519241921"/>
      </bottom>
      <diagonal/>
    </border>
    <border>
      <left/>
      <right style="medium">
        <color indexed="64"/>
      </right>
      <top style="medium">
        <color rgb="FF00B050"/>
      </top>
      <bottom style="thin">
        <color theme="4" tint="0.39997558519241921"/>
      </bottom>
      <diagonal/>
    </border>
    <border>
      <left/>
      <right style="medium">
        <color rgb="FF00B050"/>
      </right>
      <top style="medium">
        <color rgb="FF00B050"/>
      </top>
      <bottom style="thin">
        <color theme="4" tint="0.39997558519241921"/>
      </bottom>
      <diagonal/>
    </border>
    <border>
      <left style="medium">
        <color rgb="FF00B050"/>
      </left>
      <right/>
      <top style="thin">
        <color theme="4" tint="0.39997558519241921"/>
      </top>
      <bottom style="medium">
        <color rgb="FF00B050"/>
      </bottom>
      <diagonal/>
    </border>
    <border>
      <left style="medium">
        <color indexed="64"/>
      </left>
      <right style="medium">
        <color indexed="64"/>
      </right>
      <top style="thin">
        <color theme="4" tint="0.39997558519241921"/>
      </top>
      <bottom style="medium">
        <color rgb="FF00B050"/>
      </bottom>
      <diagonal/>
    </border>
    <border>
      <left style="medium">
        <color indexed="64"/>
      </left>
      <right/>
      <top style="thin">
        <color theme="4" tint="0.39997558519241921"/>
      </top>
      <bottom style="medium">
        <color rgb="FF00B050"/>
      </bottom>
      <diagonal/>
    </border>
    <border>
      <left/>
      <right style="medium">
        <color indexed="64"/>
      </right>
      <top style="thin">
        <color theme="4" tint="0.39997558519241921"/>
      </top>
      <bottom style="medium">
        <color rgb="FF00B050"/>
      </bottom>
      <diagonal/>
    </border>
    <border>
      <left/>
      <right style="medium">
        <color rgb="FF00B050"/>
      </right>
      <top style="thin">
        <color theme="4" tint="0.39997558519241921"/>
      </top>
      <bottom style="medium">
        <color rgb="FF00B050"/>
      </bottom>
      <diagonal/>
    </border>
    <border>
      <left style="medium">
        <color rgb="FF00B050"/>
      </left>
      <right/>
      <top/>
      <bottom/>
      <diagonal/>
    </border>
    <border>
      <left/>
      <right style="medium">
        <color rgb="FF7030A0"/>
      </right>
      <top style="medium">
        <color rgb="FF7030A0"/>
      </top>
      <bottom/>
      <diagonal/>
    </border>
    <border>
      <left/>
      <right style="medium">
        <color rgb="FF7030A0"/>
      </right>
      <top/>
      <bottom style="medium">
        <color rgb="FF7030A0"/>
      </bottom>
      <diagonal/>
    </border>
    <border>
      <left style="medium">
        <color rgb="FF7030A0"/>
      </left>
      <right/>
      <top style="medium">
        <color rgb="FF7030A0"/>
      </top>
      <bottom/>
      <diagonal/>
    </border>
    <border>
      <left/>
      <right/>
      <top style="medium">
        <color rgb="FF7030A0"/>
      </top>
      <bottom/>
      <diagonal/>
    </border>
    <border>
      <left style="medium">
        <color rgb="FF7030A0"/>
      </left>
      <right/>
      <top/>
      <bottom style="medium">
        <color rgb="FF7030A0"/>
      </bottom>
      <diagonal/>
    </border>
    <border>
      <left/>
      <right/>
      <top/>
      <bottom style="medium">
        <color rgb="FF7030A0"/>
      </bottom>
      <diagonal/>
    </border>
    <border>
      <left style="medium">
        <color rgb="FF7030A0"/>
      </left>
      <right/>
      <top/>
      <bottom/>
      <diagonal/>
    </border>
    <border>
      <left style="thin">
        <color indexed="64"/>
      </left>
      <right style="thin">
        <color indexed="64"/>
      </right>
      <top style="thin">
        <color indexed="64"/>
      </top>
      <bottom style="thin">
        <color indexed="64"/>
      </bottom>
      <diagonal/>
    </border>
    <border>
      <left/>
      <right style="thin">
        <color rgb="FF302D6D"/>
      </right>
      <top/>
      <bottom/>
      <diagonal/>
    </border>
  </borders>
  <cellStyleXfs count="5">
    <xf numFmtId="0" fontId="0" fillId="0" borderId="0"/>
    <xf numFmtId="0" fontId="5" fillId="0" borderId="0" applyNumberFormat="0" applyFill="0" applyBorder="0" applyAlignment="0" applyProtection="0"/>
    <xf numFmtId="0" fontId="9" fillId="0" borderId="0"/>
    <xf numFmtId="0" fontId="11" fillId="0" borderId="0"/>
    <xf numFmtId="0" fontId="5" fillId="0" borderId="0" applyNumberFormat="0" applyFill="0" applyBorder="0" applyAlignment="0" applyProtection="0"/>
  </cellStyleXfs>
  <cellXfs count="136">
    <xf numFmtId="0" fontId="0" fillId="0" borderId="0" xfId="0"/>
    <xf numFmtId="0" fontId="1" fillId="2" borderId="8" xfId="0" applyFont="1" applyFill="1" applyBorder="1"/>
    <xf numFmtId="0" fontId="1" fillId="2" borderId="10" xfId="0" applyFont="1" applyFill="1" applyBorder="1"/>
    <xf numFmtId="0" fontId="0" fillId="3" borderId="11" xfId="0" applyFill="1" applyBorder="1"/>
    <xf numFmtId="0" fontId="0" fillId="3" borderId="12" xfId="0" applyFill="1" applyBorder="1"/>
    <xf numFmtId="0" fontId="0" fillId="0" borderId="12" xfId="0" applyBorder="1"/>
    <xf numFmtId="0" fontId="3" fillId="0" borderId="0" xfId="0" applyFont="1" applyAlignment="1">
      <alignment horizontal="center"/>
    </xf>
    <xf numFmtId="0" fontId="3" fillId="0" borderId="0" xfId="0" applyFont="1"/>
    <xf numFmtId="0" fontId="0" fillId="0" borderId="11" xfId="0" applyBorder="1"/>
    <xf numFmtId="0" fontId="0" fillId="0" borderId="12" xfId="0" applyBorder="1" applyAlignment="1">
      <alignment wrapText="1"/>
    </xf>
    <xf numFmtId="0" fontId="0" fillId="3" borderId="12" xfId="0" applyFill="1" applyBorder="1" applyAlignment="1">
      <alignment wrapText="1"/>
    </xf>
    <xf numFmtId="0" fontId="0" fillId="0" borderId="55" xfId="0" applyBorder="1"/>
    <xf numFmtId="0" fontId="6" fillId="14" borderId="56" xfId="0" applyFont="1" applyFill="1" applyBorder="1" applyAlignment="1">
      <alignment horizontal="left" vertical="center" indent="1"/>
    </xf>
    <xf numFmtId="0" fontId="8" fillId="15" borderId="0" xfId="0" applyFont="1" applyFill="1" applyAlignment="1">
      <alignment horizontal="left" vertical="center" indent="1"/>
    </xf>
    <xf numFmtId="0" fontId="10" fillId="15" borderId="0" xfId="2" applyFont="1" applyFill="1" applyAlignment="1">
      <alignment horizontal="left" vertical="center" indent="2"/>
    </xf>
    <xf numFmtId="0" fontId="0" fillId="15" borderId="0" xfId="0" applyFill="1" applyAlignment="1">
      <alignment horizontal="left" vertical="center" indent="1"/>
    </xf>
    <xf numFmtId="0" fontId="0" fillId="0" borderId="0" xfId="0" applyAlignment="1">
      <alignment horizontal="left" vertical="center" indent="1"/>
    </xf>
    <xf numFmtId="0" fontId="7" fillId="15" borderId="0" xfId="0" applyFont="1" applyFill="1" applyAlignment="1">
      <alignment horizontal="left" vertical="center" wrapText="1" indent="1"/>
    </xf>
    <xf numFmtId="0" fontId="12" fillId="11" borderId="0" xfId="3" applyFont="1" applyFill="1" applyAlignment="1">
      <alignment vertical="center"/>
    </xf>
    <xf numFmtId="0" fontId="11" fillId="0" borderId="0" xfId="3"/>
    <xf numFmtId="0" fontId="9" fillId="11" borderId="0" xfId="3" applyFont="1" applyFill="1" applyAlignment="1">
      <alignment vertical="center" wrapText="1"/>
    </xf>
    <xf numFmtId="0" fontId="11" fillId="11" borderId="0" xfId="3" applyFill="1" applyAlignment="1">
      <alignment wrapText="1"/>
    </xf>
    <xf numFmtId="0" fontId="9" fillId="11" borderId="0" xfId="3" applyFont="1" applyFill="1" applyAlignment="1">
      <alignment vertical="center"/>
    </xf>
    <xf numFmtId="0" fontId="14" fillId="11" borderId="0" xfId="3" applyFont="1" applyFill="1" applyAlignment="1">
      <alignment vertical="center" wrapText="1"/>
    </xf>
    <xf numFmtId="0" fontId="16" fillId="16" borderId="0" xfId="3" applyFont="1" applyFill="1" applyAlignment="1">
      <alignment horizontal="left" vertical="center" indent="1"/>
    </xf>
    <xf numFmtId="0" fontId="17" fillId="16" borderId="0" xfId="3" applyFont="1" applyFill="1" applyAlignment="1">
      <alignment horizontal="left" vertical="center" wrapText="1" indent="1"/>
    </xf>
    <xf numFmtId="0" fontId="17" fillId="16" borderId="0" xfId="3" applyFont="1" applyFill="1" applyAlignment="1">
      <alignment horizontal="left" vertical="top" wrapText="1" indent="1"/>
    </xf>
    <xf numFmtId="0" fontId="11" fillId="0" borderId="0" xfId="3" applyAlignment="1">
      <alignment wrapText="1"/>
    </xf>
    <xf numFmtId="0" fontId="19" fillId="11" borderId="0" xfId="4" applyFont="1" applyFill="1" applyAlignment="1">
      <alignment vertical="center" wrapText="1"/>
    </xf>
    <xf numFmtId="0" fontId="9" fillId="0" borderId="0" xfId="0" applyFont="1"/>
    <xf numFmtId="0" fontId="20" fillId="2" borderId="8" xfId="0" applyFont="1" applyFill="1" applyBorder="1"/>
    <xf numFmtId="0" fontId="9" fillId="3" borderId="11" xfId="0" applyFont="1" applyFill="1" applyBorder="1"/>
    <xf numFmtId="0" fontId="9" fillId="0" borderId="11" xfId="0" applyFont="1" applyBorder="1"/>
    <xf numFmtId="0" fontId="12" fillId="0" borderId="20" xfId="0" applyFont="1" applyBorder="1"/>
    <xf numFmtId="0" fontId="9" fillId="0" borderId="12" xfId="0" applyFont="1" applyBorder="1"/>
    <xf numFmtId="0" fontId="9" fillId="0" borderId="12" xfId="0" applyFont="1" applyBorder="1" applyAlignment="1">
      <alignment wrapText="1"/>
    </xf>
    <xf numFmtId="0" fontId="9" fillId="3" borderId="12" xfId="0" applyFont="1" applyFill="1" applyBorder="1" applyAlignment="1">
      <alignment wrapText="1"/>
    </xf>
    <xf numFmtId="0" fontId="20" fillId="2" borderId="10" xfId="0" applyFont="1" applyFill="1" applyBorder="1"/>
    <xf numFmtId="0" fontId="9" fillId="3" borderId="12" xfId="0" applyFont="1" applyFill="1" applyBorder="1"/>
    <xf numFmtId="0" fontId="12" fillId="0" borderId="17" xfId="0" applyFont="1" applyBorder="1"/>
    <xf numFmtId="0" fontId="21" fillId="0" borderId="0" xfId="0" applyFont="1"/>
    <xf numFmtId="0" fontId="12" fillId="0" borderId="0" xfId="0" applyFont="1"/>
    <xf numFmtId="0" fontId="9" fillId="0" borderId="2" xfId="0" applyFont="1" applyBorder="1"/>
    <xf numFmtId="0" fontId="9" fillId="3" borderId="1" xfId="0" applyFont="1" applyFill="1" applyBorder="1"/>
    <xf numFmtId="0" fontId="9" fillId="0" borderId="1" xfId="0" applyFont="1" applyBorder="1"/>
    <xf numFmtId="0" fontId="9" fillId="0" borderId="13" xfId="0" applyFont="1" applyBorder="1"/>
    <xf numFmtId="0" fontId="9" fillId="0" borderId="14" xfId="0" applyFont="1" applyBorder="1"/>
    <xf numFmtId="0" fontId="9" fillId="0" borderId="15" xfId="0" applyFont="1" applyBorder="1"/>
    <xf numFmtId="0" fontId="9" fillId="8" borderId="0" xfId="0" applyFont="1" applyFill="1"/>
    <xf numFmtId="0" fontId="9" fillId="0" borderId="0" xfId="0" applyFont="1" applyAlignment="1">
      <alignment horizontal="left"/>
    </xf>
    <xf numFmtId="0" fontId="9" fillId="8" borderId="47" xfId="0" applyFont="1" applyFill="1" applyBorder="1" applyAlignment="1">
      <alignment horizontal="center" vertical="center"/>
    </xf>
    <xf numFmtId="0" fontId="9" fillId="6" borderId="35" xfId="0" applyFont="1" applyFill="1" applyBorder="1" applyAlignment="1">
      <alignment horizontal="center" vertical="center"/>
    </xf>
    <xf numFmtId="0" fontId="9" fillId="10" borderId="54" xfId="0" applyFont="1" applyFill="1" applyBorder="1" applyAlignment="1">
      <alignment horizontal="center" vertical="center"/>
    </xf>
    <xf numFmtId="0" fontId="12" fillId="0" borderId="55" xfId="0" applyFont="1" applyBorder="1"/>
    <xf numFmtId="0" fontId="20" fillId="2" borderId="8" xfId="0" applyFont="1" applyFill="1" applyBorder="1" applyAlignment="1">
      <alignment horizontal="left"/>
    </xf>
    <xf numFmtId="0" fontId="20" fillId="2" borderId="10" xfId="0" applyFont="1" applyFill="1" applyBorder="1" applyAlignment="1">
      <alignment horizontal="left"/>
    </xf>
    <xf numFmtId="0" fontId="0" fillId="0" borderId="0" xfId="0" applyAlignment="1">
      <alignment horizontal="left"/>
    </xf>
    <xf numFmtId="0" fontId="20" fillId="2" borderId="8" xfId="0" applyFont="1" applyFill="1" applyBorder="1" applyAlignment="1">
      <alignment horizontal="left" wrapText="1"/>
    </xf>
    <xf numFmtId="0" fontId="20" fillId="2" borderId="9" xfId="0" applyFont="1" applyFill="1" applyBorder="1" applyAlignment="1">
      <alignment horizontal="left" wrapText="1"/>
    </xf>
    <xf numFmtId="0" fontId="20" fillId="2" borderId="10" xfId="0" applyFont="1" applyFill="1" applyBorder="1" applyAlignment="1">
      <alignment horizontal="left" wrapText="1"/>
    </xf>
    <xf numFmtId="0" fontId="12" fillId="0" borderId="0" xfId="0" applyFont="1" applyAlignment="1">
      <alignment horizontal="left"/>
    </xf>
    <xf numFmtId="0" fontId="23" fillId="15" borderId="0" xfId="1" applyFont="1" applyFill="1" applyBorder="1" applyAlignment="1">
      <alignment horizontal="left" vertical="center" indent="1"/>
    </xf>
    <xf numFmtId="0" fontId="24" fillId="15" borderId="0" xfId="1" applyFont="1" applyFill="1" applyAlignment="1">
      <alignment horizontal="left" vertical="center" indent="2"/>
    </xf>
    <xf numFmtId="0" fontId="9" fillId="3" borderId="11" xfId="0" applyFont="1" applyFill="1" applyBorder="1" applyAlignment="1">
      <alignment horizontal="left"/>
    </xf>
    <xf numFmtId="0" fontId="9" fillId="4" borderId="21" xfId="0" applyFont="1" applyFill="1" applyBorder="1" applyAlignment="1">
      <alignment horizontal="left"/>
    </xf>
    <xf numFmtId="0" fontId="9" fillId="0" borderId="11" xfId="0" applyFont="1" applyBorder="1" applyAlignment="1">
      <alignment horizontal="left"/>
    </xf>
    <xf numFmtId="0" fontId="9" fillId="0" borderId="12" xfId="0" applyFont="1" applyBorder="1" applyAlignment="1">
      <alignment horizontal="left"/>
    </xf>
    <xf numFmtId="0" fontId="9" fillId="4" borderId="11" xfId="0" applyFont="1" applyFill="1" applyBorder="1" applyAlignment="1">
      <alignment horizontal="left"/>
    </xf>
    <xf numFmtId="0" fontId="9" fillId="3" borderId="12" xfId="0" applyFont="1" applyFill="1" applyBorder="1" applyAlignment="1">
      <alignment horizontal="left"/>
    </xf>
    <xf numFmtId="0" fontId="9" fillId="3" borderId="21" xfId="0" applyFont="1" applyFill="1" applyBorder="1" applyAlignment="1">
      <alignment horizontal="left"/>
    </xf>
    <xf numFmtId="0" fontId="9" fillId="4" borderId="16" xfId="0" applyFont="1" applyFill="1" applyBorder="1" applyAlignment="1">
      <alignment horizontal="left"/>
    </xf>
    <xf numFmtId="0" fontId="9" fillId="4" borderId="23" xfId="0" applyFont="1" applyFill="1" applyBorder="1" applyAlignment="1">
      <alignment horizontal="left"/>
    </xf>
    <xf numFmtId="0" fontId="9" fillId="3" borderId="16" xfId="0" applyFont="1" applyFill="1" applyBorder="1" applyAlignment="1">
      <alignment horizontal="left"/>
    </xf>
    <xf numFmtId="0" fontId="9" fillId="3" borderId="24" xfId="0" applyFont="1" applyFill="1" applyBorder="1" applyAlignment="1">
      <alignment horizontal="left"/>
    </xf>
    <xf numFmtId="0" fontId="9" fillId="0" borderId="16" xfId="0" applyFont="1" applyBorder="1" applyAlignment="1">
      <alignment horizontal="left"/>
    </xf>
    <xf numFmtId="0" fontId="9" fillId="0" borderId="24" xfId="0" applyFont="1" applyBorder="1" applyAlignment="1">
      <alignment horizontal="left"/>
    </xf>
    <xf numFmtId="0" fontId="9" fillId="7" borderId="37" xfId="0" applyFont="1" applyFill="1" applyBorder="1" applyAlignment="1">
      <alignment horizontal="left"/>
    </xf>
    <xf numFmtId="0" fontId="9" fillId="7" borderId="38" xfId="0" applyFont="1" applyFill="1" applyBorder="1" applyAlignment="1">
      <alignment horizontal="left"/>
    </xf>
    <xf numFmtId="0" fontId="9" fillId="8" borderId="39" xfId="0" applyFont="1" applyFill="1" applyBorder="1" applyAlignment="1">
      <alignment horizontal="left"/>
    </xf>
    <xf numFmtId="0" fontId="9" fillId="7" borderId="40" xfId="0" applyFont="1" applyFill="1" applyBorder="1" applyAlignment="1">
      <alignment horizontal="left"/>
    </xf>
    <xf numFmtId="0" fontId="9" fillId="7" borderId="39" xfId="0" applyFont="1" applyFill="1" applyBorder="1" applyAlignment="1">
      <alignment horizontal="left"/>
    </xf>
    <xf numFmtId="0" fontId="9" fillId="7" borderId="41" xfId="0" applyFont="1" applyFill="1" applyBorder="1" applyAlignment="1">
      <alignment horizontal="left"/>
    </xf>
    <xf numFmtId="0" fontId="9" fillId="7" borderId="42" xfId="0" applyFont="1" applyFill="1" applyBorder="1" applyAlignment="1">
      <alignment horizontal="left"/>
    </xf>
    <xf numFmtId="0" fontId="9" fillId="7" borderId="43" xfId="0" applyFont="1" applyFill="1" applyBorder="1" applyAlignment="1">
      <alignment horizontal="left"/>
    </xf>
    <xf numFmtId="0" fontId="9" fillId="8" borderId="44" xfId="0" applyFont="1" applyFill="1" applyBorder="1" applyAlignment="1">
      <alignment horizontal="left"/>
    </xf>
    <xf numFmtId="0" fontId="9" fillId="7" borderId="45" xfId="0" applyFont="1" applyFill="1" applyBorder="1" applyAlignment="1">
      <alignment horizontal="left"/>
    </xf>
    <xf numFmtId="0" fontId="9" fillId="7" borderId="44" xfId="0" applyFont="1" applyFill="1" applyBorder="1" applyAlignment="1">
      <alignment horizontal="left"/>
    </xf>
    <xf numFmtId="0" fontId="9" fillId="7" borderId="46" xfId="0" applyFont="1" applyFill="1" applyBorder="1" applyAlignment="1">
      <alignment horizontal="left"/>
    </xf>
    <xf numFmtId="0" fontId="9" fillId="4" borderId="18" xfId="0" applyFont="1" applyFill="1" applyBorder="1" applyAlignment="1">
      <alignment horizontal="left"/>
    </xf>
    <xf numFmtId="0" fontId="9" fillId="4" borderId="25" xfId="0" applyFont="1" applyFill="1" applyBorder="1" applyAlignment="1">
      <alignment horizontal="left"/>
    </xf>
    <xf numFmtId="0" fontId="9" fillId="3" borderId="18" xfId="0" applyFont="1" applyFill="1" applyBorder="1" applyAlignment="1">
      <alignment horizontal="left"/>
    </xf>
    <xf numFmtId="0" fontId="9" fillId="0" borderId="19" xfId="0" applyFont="1" applyBorder="1" applyAlignment="1">
      <alignment horizontal="left"/>
    </xf>
    <xf numFmtId="0" fontId="9" fillId="3" borderId="19" xfId="0" applyFont="1" applyFill="1" applyBorder="1" applyAlignment="1">
      <alignment horizontal="left"/>
    </xf>
    <xf numFmtId="0" fontId="9" fillId="5" borderId="26" xfId="0" applyFont="1" applyFill="1" applyBorder="1" applyAlignment="1">
      <alignment horizontal="left"/>
    </xf>
    <xf numFmtId="0" fontId="9" fillId="5" borderId="27" xfId="0" applyFont="1" applyFill="1" applyBorder="1" applyAlignment="1">
      <alignment horizontal="left"/>
    </xf>
    <xf numFmtId="0" fontId="9" fillId="6" borderId="28" xfId="0" applyFont="1" applyFill="1" applyBorder="1" applyAlignment="1">
      <alignment horizontal="left"/>
    </xf>
    <xf numFmtId="0" fontId="9" fillId="6" borderId="29" xfId="0" applyFont="1" applyFill="1" applyBorder="1" applyAlignment="1">
      <alignment horizontal="left"/>
    </xf>
    <xf numFmtId="0" fontId="9" fillId="6" borderId="30" xfId="0" applyFont="1" applyFill="1" applyBorder="1" applyAlignment="1">
      <alignment horizontal="left"/>
    </xf>
    <xf numFmtId="0" fontId="9" fillId="5" borderId="31" xfId="0" applyFont="1" applyFill="1" applyBorder="1" applyAlignment="1">
      <alignment horizontal="left"/>
    </xf>
    <xf numFmtId="0" fontId="9" fillId="5" borderId="32" xfId="0" applyFont="1" applyFill="1" applyBorder="1" applyAlignment="1">
      <alignment horizontal="left"/>
    </xf>
    <xf numFmtId="0" fontId="9" fillId="5" borderId="33" xfId="0" applyFont="1" applyFill="1" applyBorder="1" applyAlignment="1">
      <alignment horizontal="left"/>
    </xf>
    <xf numFmtId="0" fontId="9" fillId="5" borderId="34" xfId="0" applyFont="1" applyFill="1" applyBorder="1" applyAlignment="1">
      <alignment horizontal="left"/>
    </xf>
    <xf numFmtId="0" fontId="9" fillId="6" borderId="33" xfId="0" applyFont="1" applyFill="1" applyBorder="1" applyAlignment="1">
      <alignment horizontal="left"/>
    </xf>
    <xf numFmtId="0" fontId="9" fillId="6" borderId="36" xfId="0" applyFont="1" applyFill="1" applyBorder="1" applyAlignment="1">
      <alignment horizontal="left"/>
    </xf>
    <xf numFmtId="0" fontId="9" fillId="3" borderId="25" xfId="0" applyFont="1" applyFill="1" applyBorder="1" applyAlignment="1">
      <alignment horizontal="left"/>
    </xf>
    <xf numFmtId="0" fontId="9" fillId="0" borderId="18" xfId="0" applyFont="1" applyBorder="1" applyAlignment="1">
      <alignment horizontal="left"/>
    </xf>
    <xf numFmtId="0" fontId="9" fillId="0" borderId="5" xfId="0" applyFont="1" applyBorder="1" applyAlignment="1">
      <alignment horizontal="left"/>
    </xf>
    <xf numFmtId="0" fontId="9" fillId="3" borderId="23" xfId="0" applyFont="1" applyFill="1" applyBorder="1" applyAlignment="1">
      <alignment horizontal="left"/>
    </xf>
    <xf numFmtId="0" fontId="9" fillId="9" borderId="50" xfId="0" applyFont="1" applyFill="1" applyBorder="1" applyAlignment="1">
      <alignment horizontal="left"/>
    </xf>
    <xf numFmtId="0" fontId="9" fillId="9" borderId="51" xfId="0" applyFont="1" applyFill="1" applyBorder="1" applyAlignment="1">
      <alignment horizontal="left"/>
    </xf>
    <xf numFmtId="0" fontId="9" fillId="10" borderId="51" xfId="0" applyFont="1" applyFill="1" applyBorder="1" applyAlignment="1">
      <alignment horizontal="left"/>
    </xf>
    <xf numFmtId="0" fontId="9" fillId="9" borderId="48" xfId="0" applyFont="1" applyFill="1" applyBorder="1" applyAlignment="1">
      <alignment horizontal="left"/>
    </xf>
    <xf numFmtId="0" fontId="9" fillId="9" borderId="52" xfId="0" applyFont="1" applyFill="1" applyBorder="1" applyAlignment="1">
      <alignment horizontal="left"/>
    </xf>
    <xf numFmtId="0" fontId="9" fillId="9" borderId="53" xfId="0" applyFont="1" applyFill="1" applyBorder="1" applyAlignment="1">
      <alignment horizontal="left"/>
    </xf>
    <xf numFmtId="0" fontId="9" fillId="10" borderId="53" xfId="0" applyFont="1" applyFill="1" applyBorder="1" applyAlignment="1">
      <alignment horizontal="left"/>
    </xf>
    <xf numFmtId="0" fontId="9" fillId="10" borderId="49" xfId="0" applyFont="1" applyFill="1" applyBorder="1" applyAlignment="1">
      <alignment horizontal="left"/>
    </xf>
    <xf numFmtId="0" fontId="9" fillId="12" borderId="12" xfId="0" applyFont="1" applyFill="1" applyBorder="1" applyAlignment="1">
      <alignment horizontal="left"/>
    </xf>
    <xf numFmtId="0" fontId="9" fillId="3" borderId="13" xfId="0" applyFont="1" applyFill="1" applyBorder="1" applyAlignment="1">
      <alignment horizontal="left"/>
    </xf>
    <xf numFmtId="0" fontId="9" fillId="12" borderId="22" xfId="0" applyFont="1" applyFill="1" applyBorder="1" applyAlignment="1">
      <alignment horizontal="left"/>
    </xf>
    <xf numFmtId="0" fontId="9" fillId="0" borderId="15" xfId="0" applyFont="1" applyBorder="1" applyAlignment="1">
      <alignment horizontal="left"/>
    </xf>
    <xf numFmtId="0" fontId="9" fillId="13" borderId="15" xfId="0" applyFont="1" applyFill="1" applyBorder="1" applyAlignment="1">
      <alignment horizontal="left"/>
    </xf>
    <xf numFmtId="0" fontId="9" fillId="4" borderId="55" xfId="0" applyFont="1" applyFill="1" applyBorder="1" applyAlignment="1">
      <alignment horizontal="left"/>
    </xf>
    <xf numFmtId="0" fontId="9" fillId="11" borderId="55" xfId="0" applyFont="1" applyFill="1" applyBorder="1" applyAlignment="1">
      <alignment horizontal="left"/>
    </xf>
    <xf numFmtId="0" fontId="9" fillId="0" borderId="55"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3" fillId="0" borderId="0" xfId="0" applyFont="1" applyAlignment="1">
      <alignment horizontal="center"/>
    </xf>
    <xf numFmtId="0" fontId="0" fillId="0" borderId="0" xfId="0" applyAlignment="1">
      <alignment horizontal="center"/>
    </xf>
    <xf numFmtId="0" fontId="22" fillId="0" borderId="3" xfId="0" applyFont="1" applyBorder="1" applyAlignment="1">
      <alignment horizontal="left"/>
    </xf>
    <xf numFmtId="0" fontId="22" fillId="0" borderId="4" xfId="0" applyFont="1" applyBorder="1" applyAlignment="1">
      <alignment horizontal="left"/>
    </xf>
    <xf numFmtId="0" fontId="22" fillId="0" borderId="6" xfId="0" applyFont="1" applyBorder="1" applyAlignment="1">
      <alignment horizontal="left"/>
    </xf>
    <xf numFmtId="0" fontId="22" fillId="0" borderId="7" xfId="0" applyFont="1" applyBorder="1" applyAlignment="1">
      <alignment horizontal="left"/>
    </xf>
    <xf numFmtId="0" fontId="22" fillId="0" borderId="0" xfId="0" applyFont="1" applyAlignment="1">
      <alignment horizontal="center"/>
    </xf>
    <xf numFmtId="0" fontId="9" fillId="0" borderId="0" xfId="0" applyFont="1" applyAlignment="1">
      <alignment horizontal="left"/>
    </xf>
  </cellXfs>
  <cellStyles count="5">
    <cellStyle name="Hyperlink" xfId="1" builtinId="8"/>
    <cellStyle name="Hyperlink 2" xfId="4" xr:uid="{38CA47CB-2F13-4F1E-8D75-217DA3679401}"/>
    <cellStyle name="Normal" xfId="0" builtinId="0"/>
    <cellStyle name="Normal 2" xfId="3" xr:uid="{55B37FAA-B619-4601-B5EF-652D01A03634}"/>
    <cellStyle name="Normal 2 2" xfId="2" xr:uid="{D795D8E0-63FB-49C4-A72C-053E26004F76}"/>
  </cellStyles>
  <dxfs count="23">
    <dxf>
      <font>
        <color auto="1"/>
      </font>
      <fill>
        <patternFill>
          <bgColor rgb="FF00B050"/>
        </patternFill>
      </fill>
    </dxf>
    <dxf>
      <font>
        <color auto="1"/>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strike val="0"/>
        <outline val="0"/>
        <shadow val="0"/>
        <u val="none"/>
        <vertAlign val="baseline"/>
        <sz val="11"/>
        <color theme="1"/>
        <name val="Arial"/>
        <family val="2"/>
        <scheme val="none"/>
      </font>
    </dxf>
    <dxf>
      <font>
        <strike val="0"/>
        <outline val="0"/>
        <shadow val="0"/>
        <u val="none"/>
        <vertAlign val="baseline"/>
        <color theme="1"/>
        <name val="Arial"/>
        <family val="2"/>
        <scheme val="none"/>
      </font>
      <numFmt numFmtId="0" formatCode="General"/>
    </dxf>
    <dxf>
      <font>
        <strike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sz val="11"/>
        <color theme="1"/>
        <name val="Arial"/>
        <family val="2"/>
        <scheme val="none"/>
      </font>
    </dxf>
    <dxf>
      <font>
        <strike val="0"/>
        <outline val="0"/>
        <shadow val="0"/>
        <u val="none"/>
        <vertAlign val="baseline"/>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alignment horizontal="left" vertical="bottom" textRotation="0" wrapText="0" indent="0" justifyLastLine="0" shrinkToFit="0" readingOrder="0"/>
    </dxf>
    <dxf>
      <numFmt numFmtId="0" formatCode="General"/>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numFmt numFmtId="0" formatCode="General"/>
    </dxf>
    <dxf>
      <numFmt numFmtId="0" formatCode="General"/>
    </dxf>
    <dxf>
      <font>
        <strike val="0"/>
        <outline val="0"/>
        <shadow val="0"/>
        <u val="none"/>
        <vertAlign val="baseline"/>
        <color theme="1"/>
        <name val="Arial"/>
        <family val="2"/>
        <scheme val="none"/>
      </font>
    </dxf>
    <dxf>
      <font>
        <strike val="0"/>
        <outline val="0"/>
        <shadow val="0"/>
        <u val="none"/>
        <vertAlign val="baseline"/>
        <color theme="1"/>
        <name val="Arial"/>
        <family val="2"/>
        <scheme val="none"/>
      </font>
      <numFmt numFmtId="0" formatCode="General"/>
    </dxf>
    <dxf>
      <font>
        <strike val="0"/>
        <outline val="0"/>
        <shadow val="0"/>
        <u val="none"/>
        <vertAlign val="baseline"/>
        <color theme="1"/>
        <name val="Arial"/>
        <family val="2"/>
        <scheme val="none"/>
      </font>
      <numFmt numFmtId="0" formatCode="General"/>
    </dxf>
    <dxf>
      <numFmt numFmtId="0" formatCode="General"/>
    </dxf>
    <dxf>
      <font>
        <strike val="0"/>
        <outline val="0"/>
        <shadow val="0"/>
        <u val="none"/>
        <vertAlign val="baseline"/>
        <color theme="1"/>
        <name val="Arial"/>
        <family val="2"/>
        <scheme val="none"/>
      </font>
    </dxf>
  </dxfs>
  <tableStyles count="0" defaultTableStyle="TableStyleMedium2" defaultPivotStyle="PivotStyleLight16"/>
  <colors>
    <mruColors>
      <color rgb="FFFFC7CE"/>
      <color rgb="FF0563C1"/>
      <color rgb="FFC6E6A2"/>
      <color rgb="FFD6B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22/10/relationships/richValueRel" Target="richData/richValueRel.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a:solidFill>
                  <a:sysClr val="windowText" lastClr="000000"/>
                </a:solidFill>
              </a:rPr>
              <a:t>Time spent on exercise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AU"/>
        </a:p>
      </c:txPr>
    </c:title>
    <c:autoTitleDeleted val="0"/>
    <c:plotArea>
      <c:layout/>
      <c:barChart>
        <c:barDir val="col"/>
        <c:grouping val="clustered"/>
        <c:varyColors val="0"/>
        <c:ser>
          <c:idx val="1"/>
          <c:order val="0"/>
          <c:tx>
            <c:strRef>
              <c:f>'Final tables'!$O$4</c:f>
              <c:strCache>
                <c:ptCount val="1"/>
                <c:pt idx="0">
                  <c:v>Year 10</c:v>
                </c:pt>
              </c:strCache>
            </c:strRef>
          </c:tx>
          <c:spPr>
            <a:solidFill>
              <a:schemeClr val="accent2"/>
            </a:solidFill>
            <a:ln>
              <a:noFill/>
            </a:ln>
            <a:effectLst/>
          </c:spPr>
          <c:invertIfNegative val="0"/>
          <c:cat>
            <c:strRef>
              <c:f>'Final tables'!$B$5:$B$24</c:f>
              <c:strCache>
                <c:ptCount val="20"/>
                <c:pt idx="0">
                  <c:v>Student 1</c:v>
                </c:pt>
                <c:pt idx="1">
                  <c:v>Student 2</c:v>
                </c:pt>
                <c:pt idx="2">
                  <c:v>Student 3</c:v>
                </c:pt>
                <c:pt idx="3">
                  <c:v>Student 4</c:v>
                </c:pt>
                <c:pt idx="4">
                  <c:v>Student 5</c:v>
                </c:pt>
                <c:pt idx="5">
                  <c:v>Student 6</c:v>
                </c:pt>
                <c:pt idx="6">
                  <c:v>Student 7</c:v>
                </c:pt>
                <c:pt idx="7">
                  <c:v>Student 8</c:v>
                </c:pt>
                <c:pt idx="8">
                  <c:v>Student 9</c:v>
                </c:pt>
                <c:pt idx="9">
                  <c:v>Student 10</c:v>
                </c:pt>
                <c:pt idx="10">
                  <c:v>Student 11</c:v>
                </c:pt>
                <c:pt idx="11">
                  <c:v>Student 12</c:v>
                </c:pt>
                <c:pt idx="12">
                  <c:v>Student 13</c:v>
                </c:pt>
                <c:pt idx="13">
                  <c:v>Student 14</c:v>
                </c:pt>
                <c:pt idx="14">
                  <c:v>Student 15</c:v>
                </c:pt>
                <c:pt idx="15">
                  <c:v>Student 16</c:v>
                </c:pt>
                <c:pt idx="16">
                  <c:v>Student 17</c:v>
                </c:pt>
                <c:pt idx="17">
                  <c:v>Student 18</c:v>
                </c:pt>
                <c:pt idx="18">
                  <c:v>Student 19</c:v>
                </c:pt>
                <c:pt idx="19">
                  <c:v>Student 20</c:v>
                </c:pt>
              </c:strCache>
            </c:strRef>
          </c:cat>
          <c:val>
            <c:numRef>
              <c:f>'Final tables'!$O$5:$O$24</c:f>
              <c:numCache>
                <c:formatCode>General</c:formatCode>
                <c:ptCount val="20"/>
                <c:pt idx="0">
                  <c:v>7</c:v>
                </c:pt>
                <c:pt idx="1">
                  <c:v>9.5</c:v>
                </c:pt>
                <c:pt idx="2">
                  <c:v>12</c:v>
                </c:pt>
                <c:pt idx="3">
                  <c:v>4.5</c:v>
                </c:pt>
                <c:pt idx="4">
                  <c:v>4</c:v>
                </c:pt>
                <c:pt idx="5">
                  <c:v>0</c:v>
                </c:pt>
                <c:pt idx="6">
                  <c:v>13</c:v>
                </c:pt>
                <c:pt idx="7">
                  <c:v>1</c:v>
                </c:pt>
                <c:pt idx="8">
                  <c:v>2.5</c:v>
                </c:pt>
                <c:pt idx="9">
                  <c:v>4</c:v>
                </c:pt>
                <c:pt idx="10">
                  <c:v>6.5</c:v>
                </c:pt>
                <c:pt idx="11">
                  <c:v>10.5</c:v>
                </c:pt>
                <c:pt idx="12">
                  <c:v>10</c:v>
                </c:pt>
                <c:pt idx="13">
                  <c:v>2</c:v>
                </c:pt>
                <c:pt idx="14">
                  <c:v>14</c:v>
                </c:pt>
                <c:pt idx="15">
                  <c:v>15.5</c:v>
                </c:pt>
                <c:pt idx="16">
                  <c:v>2.5</c:v>
                </c:pt>
                <c:pt idx="17">
                  <c:v>7.5</c:v>
                </c:pt>
                <c:pt idx="18">
                  <c:v>4.5</c:v>
                </c:pt>
                <c:pt idx="19">
                  <c:v>4.5</c:v>
                </c:pt>
              </c:numCache>
            </c:numRef>
          </c:val>
          <c:extLst>
            <c:ext xmlns:c16="http://schemas.microsoft.com/office/drawing/2014/chart" uri="{C3380CC4-5D6E-409C-BE32-E72D297353CC}">
              <c16:uniqueId val="{00000001-9F41-41F7-BF06-1DE7834CDB7E}"/>
            </c:ext>
          </c:extLst>
        </c:ser>
        <c:ser>
          <c:idx val="0"/>
          <c:order val="1"/>
          <c:tx>
            <c:strRef>
              <c:f>'Final tables'!$N$4</c:f>
              <c:strCache>
                <c:ptCount val="1"/>
                <c:pt idx="0">
                  <c:v>Stage 6</c:v>
                </c:pt>
              </c:strCache>
            </c:strRef>
          </c:tx>
          <c:spPr>
            <a:solidFill>
              <a:schemeClr val="accent1"/>
            </a:solidFill>
            <a:ln>
              <a:noFill/>
            </a:ln>
            <a:effectLst/>
          </c:spPr>
          <c:invertIfNegative val="0"/>
          <c:cat>
            <c:strRef>
              <c:f>'Final tables'!$B$5:$B$24</c:f>
              <c:strCache>
                <c:ptCount val="20"/>
                <c:pt idx="0">
                  <c:v>Student 1</c:v>
                </c:pt>
                <c:pt idx="1">
                  <c:v>Student 2</c:v>
                </c:pt>
                <c:pt idx="2">
                  <c:v>Student 3</c:v>
                </c:pt>
                <c:pt idx="3">
                  <c:v>Student 4</c:v>
                </c:pt>
                <c:pt idx="4">
                  <c:v>Student 5</c:v>
                </c:pt>
                <c:pt idx="5">
                  <c:v>Student 6</c:v>
                </c:pt>
                <c:pt idx="6">
                  <c:v>Student 7</c:v>
                </c:pt>
                <c:pt idx="7">
                  <c:v>Student 8</c:v>
                </c:pt>
                <c:pt idx="8">
                  <c:v>Student 9</c:v>
                </c:pt>
                <c:pt idx="9">
                  <c:v>Student 10</c:v>
                </c:pt>
                <c:pt idx="10">
                  <c:v>Student 11</c:v>
                </c:pt>
                <c:pt idx="11">
                  <c:v>Student 12</c:v>
                </c:pt>
                <c:pt idx="12">
                  <c:v>Student 13</c:v>
                </c:pt>
                <c:pt idx="13">
                  <c:v>Student 14</c:v>
                </c:pt>
                <c:pt idx="14">
                  <c:v>Student 15</c:v>
                </c:pt>
                <c:pt idx="15">
                  <c:v>Student 16</c:v>
                </c:pt>
                <c:pt idx="16">
                  <c:v>Student 17</c:v>
                </c:pt>
                <c:pt idx="17">
                  <c:v>Student 18</c:v>
                </c:pt>
                <c:pt idx="18">
                  <c:v>Student 19</c:v>
                </c:pt>
                <c:pt idx="19">
                  <c:v>Student 20</c:v>
                </c:pt>
              </c:strCache>
            </c:strRef>
          </c:cat>
          <c:val>
            <c:numRef>
              <c:f>'Final tables'!$N$5:$N$24</c:f>
              <c:numCache>
                <c:formatCode>General</c:formatCode>
                <c:ptCount val="20"/>
                <c:pt idx="0">
                  <c:v>6</c:v>
                </c:pt>
                <c:pt idx="1">
                  <c:v>7</c:v>
                </c:pt>
                <c:pt idx="2">
                  <c:v>4</c:v>
                </c:pt>
                <c:pt idx="3">
                  <c:v>4</c:v>
                </c:pt>
                <c:pt idx="4">
                  <c:v>2</c:v>
                </c:pt>
                <c:pt idx="5">
                  <c:v>2</c:v>
                </c:pt>
                <c:pt idx="6">
                  <c:v>7</c:v>
                </c:pt>
                <c:pt idx="7">
                  <c:v>0</c:v>
                </c:pt>
                <c:pt idx="8">
                  <c:v>3</c:v>
                </c:pt>
                <c:pt idx="9">
                  <c:v>8</c:v>
                </c:pt>
                <c:pt idx="10">
                  <c:v>12.5</c:v>
                </c:pt>
                <c:pt idx="11">
                  <c:v>5</c:v>
                </c:pt>
                <c:pt idx="12">
                  <c:v>4</c:v>
                </c:pt>
                <c:pt idx="13">
                  <c:v>4.5</c:v>
                </c:pt>
                <c:pt idx="14">
                  <c:v>3.5</c:v>
                </c:pt>
                <c:pt idx="15">
                  <c:v>8</c:v>
                </c:pt>
                <c:pt idx="16">
                  <c:v>5.5</c:v>
                </c:pt>
                <c:pt idx="17">
                  <c:v>2.5</c:v>
                </c:pt>
                <c:pt idx="18">
                  <c:v>2</c:v>
                </c:pt>
                <c:pt idx="19">
                  <c:v>2</c:v>
                </c:pt>
              </c:numCache>
            </c:numRef>
          </c:val>
          <c:extLst>
            <c:ext xmlns:c16="http://schemas.microsoft.com/office/drawing/2014/chart" uri="{C3380CC4-5D6E-409C-BE32-E72D297353CC}">
              <c16:uniqueId val="{00000000-9F41-41F7-BF06-1DE7834CDB7E}"/>
            </c:ext>
          </c:extLst>
        </c:ser>
        <c:dLbls>
          <c:showLegendKey val="0"/>
          <c:showVal val="0"/>
          <c:showCatName val="0"/>
          <c:showSerName val="0"/>
          <c:showPercent val="0"/>
          <c:showBubbleSize val="0"/>
        </c:dLbls>
        <c:gapWidth val="150"/>
        <c:axId val="1407438735"/>
        <c:axId val="1407448815"/>
      </c:barChart>
      <c:catAx>
        <c:axId val="1407438735"/>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a:solidFill>
                      <a:sysClr val="windowText" lastClr="000000"/>
                    </a:solidFill>
                  </a:rPr>
                  <a:t>Student</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07448815"/>
        <c:crosses val="autoZero"/>
        <c:auto val="1"/>
        <c:lblAlgn val="ctr"/>
        <c:lblOffset val="100"/>
        <c:noMultiLvlLbl val="0"/>
      </c:catAx>
      <c:valAx>
        <c:axId val="14074488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solidFill>
                      <a:sysClr val="windowText" lastClr="000000"/>
                    </a:solidFill>
                  </a:rPr>
                  <a:t>Hours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074387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8877300" y="85725"/>
    <xdr:ext cx="514858" cy="542925"/>
    <xdr:pic>
      <xdr:nvPicPr>
        <xdr:cNvPr id="2" name="Picture 1" descr="NSW government logo.">
          <a:extLst>
            <a:ext uri="{FF2B5EF4-FFF2-40B4-BE49-F238E27FC236}">
              <a16:creationId xmlns:a16="http://schemas.microsoft.com/office/drawing/2014/main" id="{C135C0CC-28BA-46AC-8D45-09150BF8DB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77300" y="85725"/>
          <a:ext cx="514858" cy="542925"/>
        </a:xfrm>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twoCellAnchor>
    <xdr:from>
      <xdr:col>0</xdr:col>
      <xdr:colOff>95250</xdr:colOff>
      <xdr:row>1</xdr:row>
      <xdr:rowOff>20636</xdr:rowOff>
    </xdr:from>
    <xdr:to>
      <xdr:col>10</xdr:col>
      <xdr:colOff>38100</xdr:colOff>
      <xdr:row>22</xdr:row>
      <xdr:rowOff>25399</xdr:rowOff>
    </xdr:to>
    <xdr:graphicFrame macro="">
      <xdr:nvGraphicFramePr>
        <xdr:cNvPr id="8" name="Chart 7" descr="A column graph showing the data of time spent on exercise for 20 students. ">
          <a:extLst>
            <a:ext uri="{FF2B5EF4-FFF2-40B4-BE49-F238E27FC236}">
              <a16:creationId xmlns:a16="http://schemas.microsoft.com/office/drawing/2014/main" id="{E9C1990E-2805-98AF-AC9C-F4C38DE6AA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choolsnsw.sharepoint.com/sites/MCTEffectiveuseofSpreadsheetsandDesmosproject/Shared%20Documents/Spreadsheets/Matthew%20Whight/Stage%205%20Experimental%20Probability/compound-inter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mple v Compound (annual)"/>
      <sheetName val="Simple v Compound (variable)"/>
      <sheetName val="Compound v Compound"/>
      <sheetName val="periods p.a."/>
    </sheetNames>
    <sheetDataSet>
      <sheetData sheetId="0" refreshError="1"/>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Creative Commons Attribution license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966E26A-9939-4A41-A087-A7B5B664D491}" name="Table17" displayName="Table17" ref="C4:D25" totalsRowCount="1" totalsRowDxfId="22">
  <autoFilter ref="C4:D24" xr:uid="{0966E26A-9939-4A41-A087-A7B5B664D491}"/>
  <tableColumns count="2">
    <tableColumn id="1" xr3:uid="{F0831F9D-259C-4426-AF4B-40C6EA22376C}" name="Stage 6" totalsRowFunction="custom" dataDxfId="21" totalsRowDxfId="20">
      <calculatedColumnFormula>#REF!/(#REF!+F5+#REF!)*100</calculatedColumnFormula>
      <totalsRowFormula>AVERAGE(Table17[Stage 6])</totalsRowFormula>
    </tableColumn>
    <tableColumn id="2" xr3:uid="{2440542C-3076-4040-96C5-81774287B55F}" name="Y10" totalsRowFunction="custom" totalsRowDxfId="19">
      <totalsRowFormula>AVERAGE(Table17[Y10])</totalsRow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B85BF50-5C5C-4FA7-8A88-37695A22E7A0}" name="Table1719" displayName="Table1719" ref="I4:J25" totalsRowCount="1" totalsRowDxfId="18">
  <autoFilter ref="I4:J24" xr:uid="{8B85BF50-5C5C-4FA7-8A88-37695A22E7A0}"/>
  <tableColumns count="2">
    <tableColumn id="1" xr3:uid="{B5BDECF6-9453-42A5-B0B8-E74F5F81337A}" name="Stage 6" totalsRowFunction="custom" dataDxfId="17" totalsRowDxfId="16">
      <calculatedColumnFormula>F5/(F5+#REF!+#REF!)*100</calculatedColumnFormula>
      <totalsRowFormula>AVERAGE(Table1719[Stage 6])</totalsRowFormula>
    </tableColumn>
    <tableColumn id="2" xr3:uid="{DD154245-9D83-4E43-9E60-D56ADC8D3326}" name="Y10" totalsRowFunction="custom" totalsRowDxfId="15">
      <calculatedColumnFormula>G5/(G5+#REF!+#REF!)*100</calculatedColumnFormula>
      <totalsRowFormula>AVERAGE(Table1719[Y10])</totalsRow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D1E1B3F-E427-4315-9CA4-BE36E268308F}" name="Table1315" displayName="Table1315" ref="F32:H38" totalsRowCount="1">
  <autoFilter ref="F32:H37" xr:uid="{7D1E1B3F-E427-4315-9CA4-BE36E268308F}"/>
  <tableColumns count="3">
    <tableColumn id="1" xr3:uid="{3EFA5540-8154-41BC-8F2F-9568BB8E3603}" name="Reason "/>
    <tableColumn id="2" xr3:uid="{023E3BA7-BF9E-4D1E-960B-20B59B1C5758}" name="Count" totalsRowFunction="custom">
      <totalsRowFormula>SUM(G33:G37)</totalsRowFormula>
    </tableColumn>
    <tableColumn id="3" xr3:uid="{9A842F25-BF4D-48BB-807F-756B9C611373}" name="%ge" totalsRowFunction="custom" dataDxfId="14">
      <calculatedColumnFormula>Table1315[[#This Row],[Count]]/60*100</calculatedColumnFormula>
      <totalsRowFormula>SUM(H33:H37)</totalsRow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60B8DF8-AFC8-46AD-8501-D0E5EAAAFD35}" name="Table131511" displayName="Table131511" ref="N30:P36" totalsRowCount="1" headerRowDxfId="13" totalsRowDxfId="12">
  <autoFilter ref="N30:P35" xr:uid="{760B8DF8-AFC8-46AD-8501-D0E5EAAAFD35}"/>
  <tableColumns count="3">
    <tableColumn id="1" xr3:uid="{EAB0BE2A-67B1-4F40-8A8E-F4FB8FAE8AAC}" name="Reason " dataDxfId="11" totalsRowDxfId="10"/>
    <tableColumn id="2" xr3:uid="{D5C503EB-FDE1-4A9C-9D03-C91FA15AEEBF}" name="Count" totalsRowFunction="custom" dataDxfId="9" totalsRowDxfId="8">
      <totalsRowFormula>SUM(O31:O35)</totalsRowFormula>
    </tableColumn>
    <tableColumn id="3" xr3:uid="{91525C29-5CF2-43C5-AB13-4E78BD1B610E}" name="%ge" totalsRowFunction="custom" dataDxfId="7" totalsRowDxfId="6">
      <calculatedColumnFormula>Table131511[[#This Row],[Count]]/60*100</calculatedColumnFormula>
      <totalsRowFormula>SUM(P31:P35)</totalsRowFormula>
    </tableColumn>
  </tableColumns>
  <tableStyleInfo name="TableStyleMedium2" showFirstColumn="0" showLastColumn="0" showRowStripes="1" showColumnStripes="0"/>
</table>
</file>

<file path=xl/theme/theme1.xml><?xml version="1.0" encoding="utf-8"?>
<a:theme xmlns:a="http://schemas.openxmlformats.org/drawingml/2006/main" name="DOE">
  <a:themeElements>
    <a:clrScheme name="DoE Pink and Blue">
      <a:dk1>
        <a:srgbClr val="002664"/>
      </a:dk1>
      <a:lt1>
        <a:srgbClr val="FFFFFF"/>
      </a:lt1>
      <a:dk2>
        <a:srgbClr val="002664"/>
      </a:dk2>
      <a:lt2>
        <a:srgbClr val="E8E8E8"/>
      </a:lt2>
      <a:accent1>
        <a:srgbClr val="002664"/>
      </a:accent1>
      <a:accent2>
        <a:srgbClr val="146CFD"/>
      </a:accent2>
      <a:accent3>
        <a:srgbClr val="8CE0FF"/>
      </a:accent3>
      <a:accent4>
        <a:srgbClr val="CBEDFD"/>
      </a:accent4>
      <a:accent5>
        <a:srgbClr val="630019"/>
      </a:accent5>
      <a:accent6>
        <a:srgbClr val="D7153A"/>
      </a:accent6>
      <a:hlink>
        <a:srgbClr val="FFB8C1"/>
      </a:hlink>
      <a:folHlink>
        <a:srgbClr val="FFE6E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CBEDFD"/>
        </a:solidFill>
        <a:ln>
          <a:noFill/>
        </a:ln>
      </a:spPr>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ducation.nsw.gov.au/teaching-and-learning/curriculum/mathematics/planning-programming-and-assessing-mathematics-11-12" TargetMode="External"/><Relationship Id="rId1" Type="http://schemas.openxmlformats.org/officeDocument/2006/relationships/hyperlink" Target="https://education.nsw.gov.au/about-us/copyrigh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hyperlink" Target="https://creativecommons.org/licenses/by/4.0/" TargetMode="External"/><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2EF7A-A571-4635-B934-9F0E33D3DC36}">
  <dimension ref="A1:A10"/>
  <sheetViews>
    <sheetView zoomScale="85" zoomScaleNormal="85" workbookViewId="0">
      <selection activeCell="A22" sqref="A22"/>
    </sheetView>
  </sheetViews>
  <sheetFormatPr defaultRowHeight="15" x14ac:dyDescent="0.25"/>
  <cols>
    <col min="1" max="1" width="148.42578125" customWidth="1"/>
  </cols>
  <sheetData>
    <row r="1" spans="1:1" ht="63.4" customHeight="1" x14ac:dyDescent="0.25">
      <c r="A1" s="12" t="s">
        <v>48</v>
      </c>
    </row>
    <row r="2" spans="1:1" ht="103.9" customHeight="1" x14ac:dyDescent="0.25">
      <c r="A2" s="17" t="s">
        <v>50</v>
      </c>
    </row>
    <row r="3" spans="1:1" ht="32.65" customHeight="1" x14ac:dyDescent="0.25">
      <c r="A3" s="13" t="s">
        <v>51</v>
      </c>
    </row>
    <row r="4" spans="1:1" ht="23.45" customHeight="1" x14ac:dyDescent="0.25">
      <c r="A4" s="14" t="s">
        <v>65</v>
      </c>
    </row>
    <row r="5" spans="1:1" ht="19.899999999999999" customHeight="1" x14ac:dyDescent="0.25">
      <c r="A5" s="62" t="s">
        <v>52</v>
      </c>
    </row>
    <row r="6" spans="1:1" ht="18" x14ac:dyDescent="0.25">
      <c r="A6" s="13"/>
    </row>
    <row r="7" spans="1:1" x14ac:dyDescent="0.25">
      <c r="A7" s="15"/>
    </row>
    <row r="8" spans="1:1" ht="27.6" customHeight="1" x14ac:dyDescent="0.25">
      <c r="A8" s="61" t="s">
        <v>49</v>
      </c>
    </row>
    <row r="9" spans="1:1" x14ac:dyDescent="0.25">
      <c r="A9" s="16"/>
    </row>
    <row r="10" spans="1:1" x14ac:dyDescent="0.25">
      <c r="A10" s="16"/>
    </row>
  </sheetData>
  <hyperlinks>
    <hyperlink ref="A8" r:id="rId1" display="© NSW Department of Education, 2021" xr:uid="{1FC081DD-39D1-48C7-B547-99328CDBBC3F}"/>
    <hyperlink ref="A5" r:id="rId2" location=":~:text=6%20Syllabus%20(2024).-,Sample%20scope%20and%20sequences,-These%20sample%20scope" xr:uid="{F2CF23F3-5B1F-4669-BACA-49EEE6A0535E}"/>
  </hyperlinks>
  <pageMargins left="0.7" right="0.7" top="0.75" bottom="0.75" header="0.3" footer="0.3"/>
  <pageSetup paperSize="9" orientation="portrait" horizontalDpi="300" verticalDpi="3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EBBCF-2BA8-4682-96E2-77CB00D9ACA3}">
  <dimension ref="B1:P38"/>
  <sheetViews>
    <sheetView topLeftCell="A5" zoomScaleNormal="100" workbookViewId="0">
      <selection activeCell="P6" sqref="P6"/>
    </sheetView>
  </sheetViews>
  <sheetFormatPr defaultRowHeight="15" x14ac:dyDescent="0.25"/>
  <cols>
    <col min="1" max="1" width="7.28515625" customWidth="1"/>
    <col min="2" max="2" width="12.28515625" style="29" customWidth="1"/>
    <col min="3" max="4" width="11" hidden="1" customWidth="1"/>
    <col min="5" max="5" width="0" hidden="1" customWidth="1"/>
    <col min="6" max="7" width="14.7109375" hidden="1" customWidth="1"/>
    <col min="8" max="13" width="0" hidden="1" customWidth="1"/>
    <col min="14" max="14" width="16.28515625" style="29" customWidth="1"/>
    <col min="15" max="15" width="12.7109375" style="29" customWidth="1"/>
    <col min="16" max="16" width="8.7109375" style="29" customWidth="1"/>
  </cols>
  <sheetData>
    <row r="1" spans="2:16" ht="15.75" customHeight="1" thickBot="1" x14ac:dyDescent="0.3"/>
    <row r="2" spans="2:16" ht="15" customHeight="1" x14ac:dyDescent="0.25">
      <c r="F2" s="124" t="s">
        <v>11</v>
      </c>
      <c r="G2" s="125"/>
      <c r="N2" s="130" t="s">
        <v>64</v>
      </c>
      <c r="O2" s="131"/>
    </row>
    <row r="3" spans="2:16" ht="15.75" customHeight="1" thickBot="1" x14ac:dyDescent="0.3">
      <c r="C3" s="129" t="s">
        <v>19</v>
      </c>
      <c r="D3" s="129"/>
      <c r="F3" s="126"/>
      <c r="G3" s="127"/>
      <c r="I3" s="129" t="s">
        <v>19</v>
      </c>
      <c r="J3" s="129"/>
      <c r="N3" s="132"/>
      <c r="O3" s="133"/>
    </row>
    <row r="4" spans="2:16" ht="15" customHeight="1" x14ac:dyDescent="0.25">
      <c r="C4" t="s">
        <v>9</v>
      </c>
      <c r="D4" t="s">
        <v>10</v>
      </c>
      <c r="F4" s="1" t="s">
        <v>9</v>
      </c>
      <c r="G4" s="2" t="s">
        <v>10</v>
      </c>
      <c r="I4" t="s">
        <v>9</v>
      </c>
      <c r="J4" t="s">
        <v>10</v>
      </c>
      <c r="N4" s="30" t="s">
        <v>9</v>
      </c>
      <c r="O4" s="37" t="s">
        <v>76</v>
      </c>
    </row>
    <row r="5" spans="2:16" x14ac:dyDescent="0.25">
      <c r="B5" s="29" t="s">
        <v>28</v>
      </c>
      <c r="C5" t="e">
        <f>#REF!/(#REF!+F5+#REF!)*100</f>
        <v>#REF!</v>
      </c>
      <c r="D5" t="e">
        <f>#REF!/(#REF!+G5+#REF!)*100</f>
        <v>#REF!</v>
      </c>
      <c r="F5" s="3">
        <v>6</v>
      </c>
      <c r="G5" s="4">
        <v>7</v>
      </c>
      <c r="H5">
        <f>F5-G5</f>
        <v>-1</v>
      </c>
      <c r="I5" t="e">
        <f>F5/(F5+#REF!+#REF!)*100</f>
        <v>#REF!</v>
      </c>
      <c r="J5" t="e">
        <f>G5/(G5+#REF!+#REF!)*100</f>
        <v>#REF!</v>
      </c>
      <c r="N5" s="31">
        <v>6</v>
      </c>
      <c r="O5" s="38">
        <v>7</v>
      </c>
      <c r="P5" s="29">
        <f>N5-O5</f>
        <v>-1</v>
      </c>
    </row>
    <row r="6" spans="2:16" x14ac:dyDescent="0.25">
      <c r="B6" s="29" t="s">
        <v>29</v>
      </c>
      <c r="C6" t="e">
        <f>#REF!/(#REF!+F6+#REF!)*100</f>
        <v>#REF!</v>
      </c>
      <c r="D6" t="e">
        <f>#REF!/(#REF!+G6+#REF!)*100</f>
        <v>#REF!</v>
      </c>
      <c r="F6" s="8">
        <v>7</v>
      </c>
      <c r="G6" s="5">
        <v>9.5</v>
      </c>
      <c r="H6">
        <f t="shared" ref="H6:H24" si="0">F6-G6</f>
        <v>-2.5</v>
      </c>
      <c r="I6" t="e">
        <f>F6/(F6+#REF!+#REF!)*100</f>
        <v>#REF!</v>
      </c>
      <c r="J6" t="e">
        <f>G6/(G6+#REF!+#REF!)*100</f>
        <v>#REF!</v>
      </c>
      <c r="N6" s="32">
        <v>7</v>
      </c>
      <c r="O6" s="34">
        <v>9.5</v>
      </c>
      <c r="P6" s="29">
        <f t="shared" ref="P6:P24" si="1">N6-O6</f>
        <v>-2.5</v>
      </c>
    </row>
    <row r="7" spans="2:16" x14ac:dyDescent="0.25">
      <c r="B7" s="29" t="s">
        <v>30</v>
      </c>
      <c r="C7" t="e">
        <f>#REF!/(#REF!+F7+#REF!)*100</f>
        <v>#REF!</v>
      </c>
      <c r="D7" t="e">
        <f>#REF!/(#REF!+G7+#REF!)*100</f>
        <v>#REF!</v>
      </c>
      <c r="F7" s="3">
        <v>4</v>
      </c>
      <c r="G7" s="4">
        <v>12</v>
      </c>
      <c r="H7">
        <f t="shared" si="0"/>
        <v>-8</v>
      </c>
      <c r="I7" t="e">
        <f>F7/(F7+#REF!+#REF!)*100</f>
        <v>#REF!</v>
      </c>
      <c r="J7" t="e">
        <f>G7/(G7+#REF!+#REF!)*100</f>
        <v>#REF!</v>
      </c>
      <c r="N7" s="31">
        <v>4</v>
      </c>
      <c r="O7" s="38">
        <v>12</v>
      </c>
      <c r="P7" s="29">
        <f t="shared" si="1"/>
        <v>-8</v>
      </c>
    </row>
    <row r="8" spans="2:16" x14ac:dyDescent="0.25">
      <c r="B8" s="29" t="s">
        <v>31</v>
      </c>
      <c r="C8" t="e">
        <f>#REF!/(#REF!+F8+#REF!)*100</f>
        <v>#REF!</v>
      </c>
      <c r="D8" t="e">
        <f>#REF!/(#REF!+G8+#REF!)*100</f>
        <v>#REF!</v>
      </c>
      <c r="F8" s="8">
        <v>4</v>
      </c>
      <c r="G8" s="5">
        <v>4.5</v>
      </c>
      <c r="H8">
        <f t="shared" si="0"/>
        <v>-0.5</v>
      </c>
      <c r="I8" t="e">
        <f>F8/(F8+#REF!+#REF!)*100</f>
        <v>#REF!</v>
      </c>
      <c r="J8" t="e">
        <f>G8/(G8+#REF!+#REF!)*100</f>
        <v>#REF!</v>
      </c>
      <c r="N8" s="32">
        <v>4</v>
      </c>
      <c r="O8" s="34">
        <v>4.5</v>
      </c>
      <c r="P8" s="29">
        <f t="shared" si="1"/>
        <v>-0.5</v>
      </c>
    </row>
    <row r="9" spans="2:16" x14ac:dyDescent="0.25">
      <c r="B9" s="29" t="s">
        <v>32</v>
      </c>
      <c r="C9" t="e">
        <f>#REF!/(#REF!+F9+#REF!)*100</f>
        <v>#REF!</v>
      </c>
      <c r="D9" t="e">
        <f>#REF!/(#REF!+G9+#REF!)*100</f>
        <v>#REF!</v>
      </c>
      <c r="F9" s="3">
        <v>2</v>
      </c>
      <c r="G9" s="4">
        <v>4</v>
      </c>
      <c r="H9">
        <f t="shared" si="0"/>
        <v>-2</v>
      </c>
      <c r="I9" t="e">
        <f>F9/(F9+#REF!+#REF!)*100</f>
        <v>#REF!</v>
      </c>
      <c r="J9" t="e">
        <f>G9/(G9+#REF!+#REF!)*100</f>
        <v>#REF!</v>
      </c>
      <c r="N9" s="31">
        <v>2</v>
      </c>
      <c r="O9" s="38">
        <v>4</v>
      </c>
      <c r="P9" s="29">
        <f t="shared" si="1"/>
        <v>-2</v>
      </c>
    </row>
    <row r="10" spans="2:16" x14ac:dyDescent="0.25">
      <c r="B10" s="29" t="s">
        <v>33</v>
      </c>
      <c r="C10" t="e">
        <f>#REF!/(#REF!+F10+#REF!)*100</f>
        <v>#REF!</v>
      </c>
      <c r="D10" t="e">
        <f>#REF!/(#REF!+G10+#REF!)*100</f>
        <v>#REF!</v>
      </c>
      <c r="F10" s="8">
        <v>2</v>
      </c>
      <c r="G10" s="5">
        <v>0</v>
      </c>
      <c r="H10">
        <f t="shared" si="0"/>
        <v>2</v>
      </c>
      <c r="I10" t="e">
        <f>F10/(F10+#REF!+#REF!)*100</f>
        <v>#REF!</v>
      </c>
      <c r="J10" t="e">
        <f>G10/(G10+#REF!+#REF!)*100</f>
        <v>#REF!</v>
      </c>
      <c r="N10" s="32">
        <v>2</v>
      </c>
      <c r="O10" s="34">
        <v>0</v>
      </c>
      <c r="P10" s="29">
        <f t="shared" si="1"/>
        <v>2</v>
      </c>
    </row>
    <row r="11" spans="2:16" x14ac:dyDescent="0.25">
      <c r="B11" s="29" t="s">
        <v>34</v>
      </c>
      <c r="C11" t="e">
        <f>#REF!/(#REF!+F11+#REF!)*100</f>
        <v>#REF!</v>
      </c>
      <c r="D11" t="e">
        <f>#REF!/(#REF!+G11+#REF!)*100</f>
        <v>#REF!</v>
      </c>
      <c r="F11" s="3">
        <v>7</v>
      </c>
      <c r="G11" s="4">
        <v>13</v>
      </c>
      <c r="H11">
        <f t="shared" si="0"/>
        <v>-6</v>
      </c>
      <c r="I11" t="e">
        <f>F11/(F11+#REF!+#REF!)*100</f>
        <v>#REF!</v>
      </c>
      <c r="J11" t="e">
        <f>G11/(G11+#REF!+#REF!)*100</f>
        <v>#REF!</v>
      </c>
      <c r="N11" s="31">
        <v>7</v>
      </c>
      <c r="O11" s="38">
        <v>13</v>
      </c>
      <c r="P11" s="29">
        <f t="shared" si="1"/>
        <v>-6</v>
      </c>
    </row>
    <row r="12" spans="2:16" x14ac:dyDescent="0.25">
      <c r="B12" s="29" t="s">
        <v>35</v>
      </c>
      <c r="C12" t="e">
        <f>#REF!/(#REF!+F12+#REF!)*100</f>
        <v>#REF!</v>
      </c>
      <c r="D12" t="e">
        <f>#REF!/(#REF!+G12+#REF!)*100</f>
        <v>#REF!</v>
      </c>
      <c r="F12" s="8">
        <v>0</v>
      </c>
      <c r="G12" s="5">
        <v>1</v>
      </c>
      <c r="H12">
        <f t="shared" si="0"/>
        <v>-1</v>
      </c>
      <c r="I12" t="e">
        <f>F12/(F12+#REF!+#REF!)*100</f>
        <v>#REF!</v>
      </c>
      <c r="J12" t="e">
        <f>G12/(G12+#REF!+#REF!)*100</f>
        <v>#REF!</v>
      </c>
      <c r="N12" s="32">
        <v>0</v>
      </c>
      <c r="O12" s="34">
        <v>1</v>
      </c>
      <c r="P12" s="29">
        <f t="shared" si="1"/>
        <v>-1</v>
      </c>
    </row>
    <row r="13" spans="2:16" x14ac:dyDescent="0.25">
      <c r="B13" s="29" t="s">
        <v>36</v>
      </c>
      <c r="C13" t="e">
        <f>#REF!/(#REF!+F13+#REF!)*100</f>
        <v>#REF!</v>
      </c>
      <c r="D13" t="e">
        <f>#REF!/(#REF!+G13+#REF!)*100</f>
        <v>#REF!</v>
      </c>
      <c r="F13" s="3">
        <v>3</v>
      </c>
      <c r="G13" s="4">
        <v>2.5</v>
      </c>
      <c r="H13">
        <f t="shared" si="0"/>
        <v>0.5</v>
      </c>
      <c r="I13" t="e">
        <f>F13/(F13+#REF!+#REF!)*100</f>
        <v>#REF!</v>
      </c>
      <c r="J13" t="e">
        <f>G13/(G13+#REF!+#REF!)*100</f>
        <v>#REF!</v>
      </c>
      <c r="N13" s="31">
        <v>3</v>
      </c>
      <c r="O13" s="38">
        <v>2.5</v>
      </c>
      <c r="P13" s="29">
        <f t="shared" si="1"/>
        <v>0.5</v>
      </c>
    </row>
    <row r="14" spans="2:16" x14ac:dyDescent="0.25">
      <c r="B14" s="29" t="s">
        <v>37</v>
      </c>
      <c r="C14" t="e">
        <f>#REF!/(#REF!+F14+#REF!)*100</f>
        <v>#REF!</v>
      </c>
      <c r="D14" t="e">
        <f>#REF!/(#REF!+G14+#REF!)*100</f>
        <v>#REF!</v>
      </c>
      <c r="F14" s="8">
        <v>8</v>
      </c>
      <c r="G14" s="5">
        <v>4</v>
      </c>
      <c r="H14">
        <f t="shared" si="0"/>
        <v>4</v>
      </c>
      <c r="I14" t="e">
        <f>F14/(F14+#REF!+#REF!)*100</f>
        <v>#REF!</v>
      </c>
      <c r="J14" t="e">
        <f>G14/(G14+#REF!+#REF!)*100</f>
        <v>#REF!</v>
      </c>
      <c r="N14" s="32">
        <v>8</v>
      </c>
      <c r="O14" s="34">
        <v>4</v>
      </c>
      <c r="P14" s="29">
        <f t="shared" si="1"/>
        <v>4</v>
      </c>
    </row>
    <row r="15" spans="2:16" x14ac:dyDescent="0.25">
      <c r="B15" s="29" t="s">
        <v>38</v>
      </c>
      <c r="C15" t="e">
        <f>#REF!/(#REF!+F15+#REF!)*100</f>
        <v>#REF!</v>
      </c>
      <c r="D15" t="e">
        <f>#REF!/(#REF!+G15+#REF!)*100</f>
        <v>#REF!</v>
      </c>
      <c r="F15" s="3">
        <v>12.5</v>
      </c>
      <c r="G15" s="4">
        <v>6.5</v>
      </c>
      <c r="H15">
        <f t="shared" si="0"/>
        <v>6</v>
      </c>
      <c r="I15" t="e">
        <f>F15/(F15+#REF!+#REF!)*100</f>
        <v>#REF!</v>
      </c>
      <c r="J15" t="e">
        <f>G15/(G15+#REF!+#REF!)*100</f>
        <v>#REF!</v>
      </c>
      <c r="N15" s="31">
        <v>12.5</v>
      </c>
      <c r="O15" s="38">
        <v>6.5</v>
      </c>
      <c r="P15" s="29">
        <f t="shared" si="1"/>
        <v>6</v>
      </c>
    </row>
    <row r="16" spans="2:16" x14ac:dyDescent="0.25">
      <c r="B16" s="29" t="s">
        <v>39</v>
      </c>
      <c r="C16" t="e">
        <f>#REF!/(#REF!+F16+#REF!)*100</f>
        <v>#REF!</v>
      </c>
      <c r="D16" t="e">
        <f>#REF!/(#REF!+G16+#REF!)*100</f>
        <v>#REF!</v>
      </c>
      <c r="F16" s="8">
        <v>5</v>
      </c>
      <c r="G16" s="5">
        <v>10.5</v>
      </c>
      <c r="H16">
        <f t="shared" si="0"/>
        <v>-5.5</v>
      </c>
      <c r="I16" t="e">
        <f>F16/(F16+#REF!+#REF!)*100</f>
        <v>#REF!</v>
      </c>
      <c r="J16" t="e">
        <f>G16/(G16+#REF!+#REF!)*100</f>
        <v>#REF!</v>
      </c>
      <c r="N16" s="32">
        <v>5</v>
      </c>
      <c r="O16" s="34">
        <v>10.5</v>
      </c>
      <c r="P16" s="29">
        <f t="shared" si="1"/>
        <v>-5.5</v>
      </c>
    </row>
    <row r="17" spans="2:16" x14ac:dyDescent="0.25">
      <c r="B17" s="29" t="s">
        <v>40</v>
      </c>
      <c r="C17" t="e">
        <f>#REF!/(#REF!+F17+#REF!)*100</f>
        <v>#REF!</v>
      </c>
      <c r="D17" t="e">
        <f>#REF!/(#REF!+G17+#REF!)*100</f>
        <v>#REF!</v>
      </c>
      <c r="F17" s="3">
        <v>4</v>
      </c>
      <c r="G17" s="4">
        <v>10</v>
      </c>
      <c r="H17">
        <f t="shared" si="0"/>
        <v>-6</v>
      </c>
      <c r="I17" t="e">
        <f>F17/(F17+#REF!+#REF!)*100</f>
        <v>#REF!</v>
      </c>
      <c r="J17" t="e">
        <f>G17/(G17+#REF!+#REF!)*100</f>
        <v>#REF!</v>
      </c>
      <c r="N17" s="31">
        <v>4</v>
      </c>
      <c r="O17" s="38">
        <v>10</v>
      </c>
      <c r="P17" s="29">
        <f t="shared" si="1"/>
        <v>-6</v>
      </c>
    </row>
    <row r="18" spans="2:16" x14ac:dyDescent="0.25">
      <c r="B18" s="29" t="s">
        <v>41</v>
      </c>
      <c r="C18" t="e">
        <f>#REF!/(#REF!+F18+#REF!)*100</f>
        <v>#REF!</v>
      </c>
      <c r="D18" t="e">
        <f>#REF!/(#REF!+G18+#REF!)*100</f>
        <v>#REF!</v>
      </c>
      <c r="F18" s="8">
        <v>4.5</v>
      </c>
      <c r="G18" s="5">
        <v>2</v>
      </c>
      <c r="H18">
        <f t="shared" si="0"/>
        <v>2.5</v>
      </c>
      <c r="I18" t="e">
        <f>F18/(F18+#REF!+#REF!)*100</f>
        <v>#REF!</v>
      </c>
      <c r="J18" t="e">
        <f>G18/(G18+#REF!+#REF!)*100</f>
        <v>#REF!</v>
      </c>
      <c r="N18" s="32">
        <v>4.5</v>
      </c>
      <c r="O18" s="34">
        <v>2</v>
      </c>
      <c r="P18" s="29">
        <f t="shared" si="1"/>
        <v>2.5</v>
      </c>
    </row>
    <row r="19" spans="2:16" x14ac:dyDescent="0.25">
      <c r="B19" s="29" t="s">
        <v>42</v>
      </c>
      <c r="C19" t="e">
        <f>#REF!/(#REF!+F19+#REF!)*100</f>
        <v>#REF!</v>
      </c>
      <c r="D19" t="e">
        <f>#REF!/(#REF!+G19+#REF!)*100</f>
        <v>#REF!</v>
      </c>
      <c r="F19" s="3">
        <v>3.5</v>
      </c>
      <c r="G19" s="4">
        <v>14</v>
      </c>
      <c r="H19">
        <f t="shared" si="0"/>
        <v>-10.5</v>
      </c>
      <c r="I19" t="e">
        <f>F19/(F19+#REF!+#REF!)*100</f>
        <v>#REF!</v>
      </c>
      <c r="J19" t="e">
        <f>G19/(G19+#REF!+#REF!)*100</f>
        <v>#REF!</v>
      </c>
      <c r="N19" s="31">
        <v>3.5</v>
      </c>
      <c r="O19" s="38">
        <v>14</v>
      </c>
      <c r="P19" s="29">
        <f t="shared" si="1"/>
        <v>-10.5</v>
      </c>
    </row>
    <row r="20" spans="2:16" x14ac:dyDescent="0.25">
      <c r="B20" s="29" t="s">
        <v>43</v>
      </c>
      <c r="C20" t="e">
        <f>#REF!/(#REF!+F20+#REF!)*100</f>
        <v>#REF!</v>
      </c>
      <c r="D20" t="e">
        <f>#REF!/(#REF!+G20+#REF!)*100</f>
        <v>#REF!</v>
      </c>
      <c r="F20" s="8">
        <v>8</v>
      </c>
      <c r="G20" s="5">
        <v>15.5</v>
      </c>
      <c r="H20">
        <f t="shared" si="0"/>
        <v>-7.5</v>
      </c>
      <c r="I20" t="e">
        <f>F20/(F20+#REF!+#REF!)*100</f>
        <v>#REF!</v>
      </c>
      <c r="J20" t="e">
        <f>G20/(G20+#REF!+#REF!)*100</f>
        <v>#REF!</v>
      </c>
      <c r="N20" s="32">
        <v>8</v>
      </c>
      <c r="O20" s="34">
        <v>15.5</v>
      </c>
      <c r="P20" s="29">
        <f t="shared" si="1"/>
        <v>-7.5</v>
      </c>
    </row>
    <row r="21" spans="2:16" x14ac:dyDescent="0.25">
      <c r="B21" s="29" t="s">
        <v>44</v>
      </c>
      <c r="C21" t="e">
        <f>#REF!/(#REF!+F21+#REF!)*100</f>
        <v>#REF!</v>
      </c>
      <c r="D21" t="e">
        <f>#REF!/(#REF!+G21+#REF!)*100</f>
        <v>#REF!</v>
      </c>
      <c r="F21" s="3">
        <v>5.5</v>
      </c>
      <c r="G21" s="4">
        <v>2.5</v>
      </c>
      <c r="H21">
        <f t="shared" si="0"/>
        <v>3</v>
      </c>
      <c r="I21" t="e">
        <f>F21/(F21+#REF!+#REF!)*100</f>
        <v>#REF!</v>
      </c>
      <c r="J21" t="e">
        <f>G21/(G21+#REF!+#REF!)*100</f>
        <v>#REF!</v>
      </c>
      <c r="N21" s="31">
        <v>5.5</v>
      </c>
      <c r="O21" s="38">
        <v>2.5</v>
      </c>
      <c r="P21" s="29">
        <f t="shared" si="1"/>
        <v>3</v>
      </c>
    </row>
    <row r="22" spans="2:16" x14ac:dyDescent="0.25">
      <c r="B22" s="29" t="s">
        <v>45</v>
      </c>
      <c r="C22" t="e">
        <f>#REF!/(#REF!+F22+#REF!)*100</f>
        <v>#REF!</v>
      </c>
      <c r="D22" t="e">
        <f>#REF!/(#REF!+G22+#REF!)*100</f>
        <v>#REF!</v>
      </c>
      <c r="F22" s="8">
        <v>2.5</v>
      </c>
      <c r="G22" s="5">
        <v>7.5</v>
      </c>
      <c r="H22">
        <f t="shared" si="0"/>
        <v>-5</v>
      </c>
      <c r="I22" t="e">
        <f>F22/(F22+#REF!+#REF!)*100</f>
        <v>#REF!</v>
      </c>
      <c r="J22" t="e">
        <f>G22/(G22+#REF!+#REF!)*100</f>
        <v>#REF!</v>
      </c>
      <c r="N22" s="32">
        <v>2.5</v>
      </c>
      <c r="O22" s="34">
        <v>7.5</v>
      </c>
      <c r="P22" s="29">
        <f t="shared" si="1"/>
        <v>-5</v>
      </c>
    </row>
    <row r="23" spans="2:16" x14ac:dyDescent="0.25">
      <c r="B23" s="29" t="s">
        <v>46</v>
      </c>
      <c r="C23" t="e">
        <f>#REF!/(#REF!+F23+#REF!)*100</f>
        <v>#REF!</v>
      </c>
      <c r="D23" t="e">
        <f>#REF!/(#REF!+G23+#REF!)*100</f>
        <v>#REF!</v>
      </c>
      <c r="F23" s="3">
        <v>2</v>
      </c>
      <c r="G23" s="4">
        <v>4.5</v>
      </c>
      <c r="H23">
        <f t="shared" si="0"/>
        <v>-2.5</v>
      </c>
      <c r="I23" t="e">
        <f>F23/(F23+#REF!+#REF!)*100</f>
        <v>#REF!</v>
      </c>
      <c r="J23" t="e">
        <f>G23/(G23+#REF!+#REF!)*100</f>
        <v>#REF!</v>
      </c>
      <c r="N23" s="31">
        <v>2</v>
      </c>
      <c r="O23" s="38">
        <v>4.5</v>
      </c>
      <c r="P23" s="29">
        <f t="shared" si="1"/>
        <v>-2.5</v>
      </c>
    </row>
    <row r="24" spans="2:16" ht="15.75" thickBot="1" x14ac:dyDescent="0.3">
      <c r="B24" s="29" t="s">
        <v>47</v>
      </c>
      <c r="C24" t="e">
        <f>#REF!/(#REF!+F24+#REF!)*100</f>
        <v>#REF!</v>
      </c>
      <c r="D24" t="e">
        <f>#REF!/(#REF!+G24+#REF!)*100</f>
        <v>#REF!</v>
      </c>
      <c r="F24" s="8">
        <v>2</v>
      </c>
      <c r="G24" s="5">
        <v>4.5</v>
      </c>
      <c r="H24">
        <f t="shared" si="0"/>
        <v>-2.5</v>
      </c>
      <c r="I24" t="e">
        <f>F24/(F24+#REF!+#REF!)*100</f>
        <v>#REF!</v>
      </c>
      <c r="J24" t="e">
        <f>G24/(G24+#REF!+#REF!)*100</f>
        <v>#REF!</v>
      </c>
      <c r="N24" s="32">
        <v>2</v>
      </c>
      <c r="O24" s="34">
        <v>4.5</v>
      </c>
      <c r="P24" s="29">
        <f t="shared" si="1"/>
        <v>-2.5</v>
      </c>
    </row>
    <row r="25" spans="2:16" s="29" customFormat="1" ht="19.5" thickTop="1" thickBot="1" x14ac:dyDescent="0.3">
      <c r="B25" s="41" t="s">
        <v>14</v>
      </c>
      <c r="C25" s="29" t="e">
        <f>AVERAGE(Table17[Stage 6])</f>
        <v>#REF!</v>
      </c>
      <c r="D25" s="29" t="e">
        <f>AVERAGE(Table17[Y10])</f>
        <v>#REF!</v>
      </c>
      <c r="F25" s="33">
        <v>4.625</v>
      </c>
      <c r="G25" s="39">
        <v>6.75</v>
      </c>
      <c r="H25" s="42">
        <f>AVERAGE(H5:H24)</f>
        <v>-2.125</v>
      </c>
      <c r="I25" s="29" t="e">
        <f>AVERAGE(Table1719[Stage 6])</f>
        <v>#REF!</v>
      </c>
      <c r="J25" s="29" t="e">
        <f>AVERAGE(Table1719[Y10])</f>
        <v>#REF!</v>
      </c>
      <c r="M25" s="40"/>
      <c r="N25" s="33">
        <v>4.625</v>
      </c>
      <c r="O25" s="39">
        <v>6.75</v>
      </c>
      <c r="P25" s="42">
        <f>AVERAGE(P5:P24)</f>
        <v>-2.125</v>
      </c>
    </row>
    <row r="26" spans="2:16" s="29" customFormat="1" x14ac:dyDescent="0.25">
      <c r="B26" s="41"/>
      <c r="F26" s="29">
        <f>MEDIAN(F5:F24)</f>
        <v>4</v>
      </c>
      <c r="G26" s="29">
        <f>MEDIAN(G5:G24)</f>
        <v>5.5</v>
      </c>
      <c r="M26" s="41"/>
      <c r="N26" s="29">
        <f>MEDIAN(N5:N24)</f>
        <v>4</v>
      </c>
      <c r="O26" s="29">
        <f>MEDIAN(O5:O24)</f>
        <v>5.5</v>
      </c>
    </row>
    <row r="29" spans="2:16" s="29" customFormat="1" ht="21.75" x14ac:dyDescent="0.3">
      <c r="N29" s="134" t="s">
        <v>15</v>
      </c>
      <c r="O29" s="134"/>
      <c r="P29" s="134"/>
    </row>
    <row r="30" spans="2:16" x14ac:dyDescent="0.25">
      <c r="N30" s="60" t="s">
        <v>16</v>
      </c>
      <c r="O30" s="60" t="s">
        <v>17</v>
      </c>
      <c r="P30" s="60" t="s">
        <v>18</v>
      </c>
    </row>
    <row r="31" spans="2:16" ht="35.450000000000003" customHeight="1" x14ac:dyDescent="0.3">
      <c r="F31" s="128" t="s">
        <v>15</v>
      </c>
      <c r="G31" s="128"/>
      <c r="H31" s="128"/>
      <c r="N31" s="34" t="s">
        <v>1</v>
      </c>
      <c r="O31" s="29">
        <v>28</v>
      </c>
      <c r="P31" s="29">
        <f>Table131511[[#This Row],[Count]]/60*100</f>
        <v>46.666666666666664</v>
      </c>
    </row>
    <row r="32" spans="2:16" ht="47.45" customHeight="1" x14ac:dyDescent="0.3">
      <c r="F32" s="6" t="s">
        <v>16</v>
      </c>
      <c r="G32" s="6" t="s">
        <v>17</v>
      </c>
      <c r="H32" s="7" t="s">
        <v>18</v>
      </c>
      <c r="N32" s="35" t="s">
        <v>0</v>
      </c>
      <c r="O32" s="29">
        <v>8</v>
      </c>
      <c r="P32" s="29">
        <f>Table131511[[#This Row],[Count]]/60*100</f>
        <v>13.333333333333334</v>
      </c>
    </row>
    <row r="33" spans="6:16" ht="45" customHeight="1" x14ac:dyDescent="0.25">
      <c r="F33" s="5" t="s">
        <v>1</v>
      </c>
      <c r="G33">
        <v>28</v>
      </c>
      <c r="H33">
        <f>Table1315[[#This Row],[Count]]/60*100</f>
        <v>46.666666666666664</v>
      </c>
      <c r="N33" s="36" t="s">
        <v>66</v>
      </c>
      <c r="O33" s="29">
        <v>9</v>
      </c>
      <c r="P33" s="29">
        <f>Table131511[[#This Row],[Count]]/60*100</f>
        <v>15</v>
      </c>
    </row>
    <row r="34" spans="6:16" ht="45" x14ac:dyDescent="0.25">
      <c r="F34" s="9" t="s">
        <v>0</v>
      </c>
      <c r="G34">
        <v>8</v>
      </c>
      <c r="H34">
        <f>Table1315[[#This Row],[Count]]/60*100</f>
        <v>13.333333333333334</v>
      </c>
      <c r="N34" s="34" t="s">
        <v>2</v>
      </c>
      <c r="O34" s="29">
        <v>14</v>
      </c>
      <c r="P34" s="29">
        <f>Table131511[[#This Row],[Count]]/60*100</f>
        <v>23.333333333333332</v>
      </c>
    </row>
    <row r="35" spans="6:16" ht="45" x14ac:dyDescent="0.25">
      <c r="F35" s="10" t="s">
        <v>8</v>
      </c>
      <c r="G35">
        <v>9</v>
      </c>
      <c r="H35">
        <f>Table1315[[#This Row],[Count]]/60*100</f>
        <v>15</v>
      </c>
      <c r="N35" s="35" t="s">
        <v>67</v>
      </c>
      <c r="O35" s="29">
        <v>1</v>
      </c>
      <c r="P35" s="29">
        <f>Table131511[[#This Row],[Count]]/60*100</f>
        <v>1.6666666666666667</v>
      </c>
    </row>
    <row r="36" spans="6:16" s="29" customFormat="1" ht="14.25" x14ac:dyDescent="0.2">
      <c r="F36" s="34" t="s">
        <v>2</v>
      </c>
      <c r="G36" s="29">
        <v>14</v>
      </c>
      <c r="H36" s="29">
        <f>Table1315[[#This Row],[Count]]/60*100</f>
        <v>23.333333333333332</v>
      </c>
      <c r="O36" s="29">
        <f>SUM(O31:O35)</f>
        <v>60</v>
      </c>
      <c r="P36" s="29">
        <f>SUM(P31:P35)</f>
        <v>100</v>
      </c>
    </row>
    <row r="37" spans="6:16" ht="30" x14ac:dyDescent="0.25">
      <c r="F37" s="9" t="s">
        <v>3</v>
      </c>
      <c r="G37">
        <v>1</v>
      </c>
      <c r="H37">
        <f>Table1315[[#This Row],[Count]]/60*100</f>
        <v>1.6666666666666667</v>
      </c>
    </row>
    <row r="38" spans="6:16" x14ac:dyDescent="0.25">
      <c r="G38">
        <f>SUM(G33:G37)</f>
        <v>60</v>
      </c>
      <c r="H38">
        <f>SUM(H33:H37)</f>
        <v>100</v>
      </c>
    </row>
  </sheetData>
  <mergeCells count="6">
    <mergeCell ref="F2:G3"/>
    <mergeCell ref="F31:H31"/>
    <mergeCell ref="C3:D3"/>
    <mergeCell ref="I3:J3"/>
    <mergeCell ref="N2:O3"/>
    <mergeCell ref="N29:P29"/>
  </mergeCells>
  <phoneticPr fontId="2" type="noConversion"/>
  <conditionalFormatting sqref="H5:H25">
    <cfRule type="cellIs" dxfId="5" priority="10" operator="equal">
      <formula>0</formula>
    </cfRule>
    <cfRule type="cellIs" dxfId="4" priority="11" operator="lessThan">
      <formula>0</formula>
    </cfRule>
    <cfRule type="cellIs" dxfId="3" priority="12" operator="greaterThan">
      <formula>0</formula>
    </cfRule>
  </conditionalFormatting>
  <conditionalFormatting sqref="P5:P25">
    <cfRule type="cellIs" dxfId="2" priority="1" operator="equal">
      <formula>0</formula>
    </cfRule>
    <cfRule type="cellIs" dxfId="1" priority="2" operator="lessThan">
      <formula>0</formula>
    </cfRule>
    <cfRule type="cellIs" dxfId="0" priority="3" operator="greaterThan">
      <formula>0</formula>
    </cfRule>
  </conditionalFormatting>
  <pageMargins left="0.7" right="0.7" top="0.75" bottom="0.75" header="0.3" footer="0.3"/>
  <pageSetup paperSize="9" orientation="portrait" horizontalDpi="300" verticalDpi="300"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F2941-ED2C-4A59-B2D2-A3EBD9636538}">
  <dimension ref="A1:L39"/>
  <sheetViews>
    <sheetView zoomScaleNormal="100" workbookViewId="0">
      <selection activeCell="G2" sqref="G2"/>
    </sheetView>
  </sheetViews>
  <sheetFormatPr defaultRowHeight="15" x14ac:dyDescent="0.25"/>
  <cols>
    <col min="1" max="1" width="30" customWidth="1"/>
    <col min="2" max="7" width="20.7109375" customWidth="1"/>
    <col min="9" max="9" width="8.85546875" customWidth="1"/>
    <col min="10" max="10" width="22.5703125" customWidth="1"/>
  </cols>
  <sheetData>
    <row r="1" spans="2:7" ht="15.75" thickBot="1" x14ac:dyDescent="0.3"/>
    <row r="2" spans="2:7" ht="75" x14ac:dyDescent="0.25">
      <c r="B2" s="57" t="s">
        <v>68</v>
      </c>
      <c r="C2" s="58" t="s">
        <v>70</v>
      </c>
      <c r="D2" s="58" t="s">
        <v>69</v>
      </c>
      <c r="E2" s="58" t="s">
        <v>71</v>
      </c>
      <c r="F2" s="58" t="s">
        <v>78</v>
      </c>
      <c r="G2" s="59" t="s">
        <v>79</v>
      </c>
    </row>
    <row r="3" spans="2:7" x14ac:dyDescent="0.25">
      <c r="B3" s="31" t="s">
        <v>72</v>
      </c>
      <c r="C3" s="43" t="s">
        <v>4</v>
      </c>
      <c r="D3" s="43" t="s">
        <v>5</v>
      </c>
      <c r="E3" s="43" t="s">
        <v>6</v>
      </c>
      <c r="F3" s="43" t="s">
        <v>7</v>
      </c>
      <c r="G3" s="38" t="s">
        <v>6</v>
      </c>
    </row>
    <row r="4" spans="2:7" x14ac:dyDescent="0.25">
      <c r="B4" s="32" t="s">
        <v>6</v>
      </c>
      <c r="C4" s="44" t="s">
        <v>6</v>
      </c>
      <c r="D4" s="44" t="s">
        <v>6</v>
      </c>
      <c r="E4" s="44" t="s">
        <v>7</v>
      </c>
      <c r="F4" s="44" t="s">
        <v>4</v>
      </c>
      <c r="G4" s="34" t="s">
        <v>6</v>
      </c>
    </row>
    <row r="5" spans="2:7" x14ac:dyDescent="0.25">
      <c r="B5" s="31" t="s">
        <v>5</v>
      </c>
      <c r="C5" s="43" t="s">
        <v>6</v>
      </c>
      <c r="D5" s="43" t="s">
        <v>5</v>
      </c>
      <c r="E5" s="43" t="s">
        <v>6</v>
      </c>
      <c r="F5" s="43" t="s">
        <v>6</v>
      </c>
      <c r="G5" s="38" t="s">
        <v>5</v>
      </c>
    </row>
    <row r="6" spans="2:7" x14ac:dyDescent="0.25">
      <c r="B6" s="32" t="s">
        <v>5</v>
      </c>
      <c r="C6" s="44" t="s">
        <v>5</v>
      </c>
      <c r="D6" s="44" t="s">
        <v>5</v>
      </c>
      <c r="E6" s="44" t="s">
        <v>5</v>
      </c>
      <c r="F6" s="44" t="s">
        <v>5</v>
      </c>
      <c r="G6" s="34" t="s">
        <v>72</v>
      </c>
    </row>
    <row r="7" spans="2:7" x14ac:dyDescent="0.25">
      <c r="B7" s="31" t="s">
        <v>6</v>
      </c>
      <c r="C7" s="43" t="s">
        <v>5</v>
      </c>
      <c r="D7" s="43" t="s">
        <v>4</v>
      </c>
      <c r="E7" s="43" t="s">
        <v>4</v>
      </c>
      <c r="F7" s="43" t="s">
        <v>7</v>
      </c>
      <c r="G7" s="38" t="s">
        <v>4</v>
      </c>
    </row>
    <row r="8" spans="2:7" x14ac:dyDescent="0.25">
      <c r="B8" s="32" t="s">
        <v>72</v>
      </c>
      <c r="C8" s="44" t="s">
        <v>6</v>
      </c>
      <c r="D8" s="44" t="s">
        <v>6</v>
      </c>
      <c r="E8" s="44" t="s">
        <v>5</v>
      </c>
      <c r="F8" s="44" t="s">
        <v>5</v>
      </c>
      <c r="G8" s="34" t="s">
        <v>6</v>
      </c>
    </row>
    <row r="9" spans="2:7" x14ac:dyDescent="0.25">
      <c r="B9" s="31" t="s">
        <v>6</v>
      </c>
      <c r="C9" s="43" t="s">
        <v>5</v>
      </c>
      <c r="D9" s="43" t="s">
        <v>6</v>
      </c>
      <c r="E9" s="43" t="s">
        <v>7</v>
      </c>
      <c r="F9" s="43" t="s">
        <v>4</v>
      </c>
      <c r="G9" s="38" t="s">
        <v>5</v>
      </c>
    </row>
    <row r="10" spans="2:7" x14ac:dyDescent="0.25">
      <c r="B10" s="32" t="s">
        <v>6</v>
      </c>
      <c r="C10" s="44" t="s">
        <v>7</v>
      </c>
      <c r="D10" s="44" t="s">
        <v>5</v>
      </c>
      <c r="E10" s="44" t="s">
        <v>7</v>
      </c>
      <c r="F10" s="44" t="s">
        <v>6</v>
      </c>
      <c r="G10" s="34" t="s">
        <v>5</v>
      </c>
    </row>
    <row r="11" spans="2:7" x14ac:dyDescent="0.25">
      <c r="B11" s="31" t="s">
        <v>5</v>
      </c>
      <c r="C11" s="43" t="s">
        <v>7</v>
      </c>
      <c r="D11" s="43" t="s">
        <v>4</v>
      </c>
      <c r="E11" s="43" t="s">
        <v>4</v>
      </c>
      <c r="F11" s="43" t="s">
        <v>6</v>
      </c>
      <c r="G11" s="38" t="s">
        <v>5</v>
      </c>
    </row>
    <row r="12" spans="2:7" x14ac:dyDescent="0.25">
      <c r="B12" s="32" t="s">
        <v>5</v>
      </c>
      <c r="C12" s="44" t="s">
        <v>5</v>
      </c>
      <c r="D12" s="44" t="s">
        <v>6</v>
      </c>
      <c r="E12" s="44" t="s">
        <v>5</v>
      </c>
      <c r="F12" s="44" t="s">
        <v>6</v>
      </c>
      <c r="G12" s="34" t="s">
        <v>6</v>
      </c>
    </row>
    <row r="13" spans="2:7" x14ac:dyDescent="0.25">
      <c r="B13" s="31" t="s">
        <v>5</v>
      </c>
      <c r="C13" s="43" t="s">
        <v>6</v>
      </c>
      <c r="D13" s="43" t="s">
        <v>6</v>
      </c>
      <c r="E13" s="43" t="s">
        <v>6</v>
      </c>
      <c r="F13" s="43" t="s">
        <v>5</v>
      </c>
      <c r="G13" s="38" t="s">
        <v>72</v>
      </c>
    </row>
    <row r="14" spans="2:7" x14ac:dyDescent="0.25">
      <c r="B14" s="32" t="s">
        <v>6</v>
      </c>
      <c r="C14" s="44" t="s">
        <v>4</v>
      </c>
      <c r="D14" s="44" t="s">
        <v>5</v>
      </c>
      <c r="E14" s="44" t="s">
        <v>4</v>
      </c>
      <c r="F14" s="44" t="s">
        <v>7</v>
      </c>
      <c r="G14" s="34" t="s">
        <v>6</v>
      </c>
    </row>
    <row r="15" spans="2:7" x14ac:dyDescent="0.25">
      <c r="B15" s="31" t="s">
        <v>72</v>
      </c>
      <c r="C15" s="43" t="s">
        <v>5</v>
      </c>
      <c r="D15" s="43" t="s">
        <v>5</v>
      </c>
      <c r="E15" s="43" t="s">
        <v>7</v>
      </c>
      <c r="F15" s="43" t="s">
        <v>4</v>
      </c>
      <c r="G15" s="38" t="s">
        <v>6</v>
      </c>
    </row>
    <row r="16" spans="2:7" x14ac:dyDescent="0.25">
      <c r="B16" s="32" t="s">
        <v>5</v>
      </c>
      <c r="C16" s="44" t="s">
        <v>7</v>
      </c>
      <c r="D16" s="44" t="s">
        <v>6</v>
      </c>
      <c r="E16" s="44" t="s">
        <v>7</v>
      </c>
      <c r="F16" s="44" t="s">
        <v>6</v>
      </c>
      <c r="G16" s="34" t="s">
        <v>4</v>
      </c>
    </row>
    <row r="17" spans="1:7" x14ac:dyDescent="0.25">
      <c r="B17" s="31" t="s">
        <v>5</v>
      </c>
      <c r="C17" s="43" t="s">
        <v>6</v>
      </c>
      <c r="D17" s="43" t="s">
        <v>6</v>
      </c>
      <c r="E17" s="43" t="s">
        <v>7</v>
      </c>
      <c r="F17" s="43" t="s">
        <v>6</v>
      </c>
      <c r="G17" s="38" t="s">
        <v>5</v>
      </c>
    </row>
    <row r="18" spans="1:7" x14ac:dyDescent="0.25">
      <c r="B18" s="32" t="s">
        <v>6</v>
      </c>
      <c r="C18" s="44" t="s">
        <v>6</v>
      </c>
      <c r="D18" s="44" t="s">
        <v>6</v>
      </c>
      <c r="E18" s="44" t="s">
        <v>4</v>
      </c>
      <c r="F18" s="44" t="s">
        <v>5</v>
      </c>
      <c r="G18" s="34" t="s">
        <v>5</v>
      </c>
    </row>
    <row r="19" spans="1:7" x14ac:dyDescent="0.25">
      <c r="B19" s="31" t="s">
        <v>6</v>
      </c>
      <c r="C19" s="43" t="s">
        <v>6</v>
      </c>
      <c r="D19" s="43" t="s">
        <v>5</v>
      </c>
      <c r="E19" s="43" t="s">
        <v>7</v>
      </c>
      <c r="F19" s="43" t="s">
        <v>6</v>
      </c>
      <c r="G19" s="38" t="s">
        <v>4</v>
      </c>
    </row>
    <row r="20" spans="1:7" x14ac:dyDescent="0.25">
      <c r="B20" s="32" t="s">
        <v>5</v>
      </c>
      <c r="C20" s="44" t="s">
        <v>4</v>
      </c>
      <c r="D20" s="44" t="s">
        <v>4</v>
      </c>
      <c r="E20" s="44" t="s">
        <v>4</v>
      </c>
      <c r="F20" s="44" t="s">
        <v>6</v>
      </c>
      <c r="G20" s="34" t="s">
        <v>72</v>
      </c>
    </row>
    <row r="21" spans="1:7" x14ac:dyDescent="0.25">
      <c r="B21" s="31" t="s">
        <v>6</v>
      </c>
      <c r="C21" s="43" t="s">
        <v>7</v>
      </c>
      <c r="D21" s="43" t="s">
        <v>6</v>
      </c>
      <c r="E21" s="43" t="s">
        <v>4</v>
      </c>
      <c r="F21" s="43" t="s">
        <v>6</v>
      </c>
      <c r="G21" s="38" t="s">
        <v>6</v>
      </c>
    </row>
    <row r="22" spans="1:7" ht="15.75" thickBot="1" x14ac:dyDescent="0.3">
      <c r="B22" s="45" t="s">
        <v>72</v>
      </c>
      <c r="C22" s="46" t="s">
        <v>6</v>
      </c>
      <c r="D22" s="46" t="s">
        <v>4</v>
      </c>
      <c r="E22" s="46" t="s">
        <v>6</v>
      </c>
      <c r="F22" s="46" t="s">
        <v>5</v>
      </c>
      <c r="G22" s="47" t="s">
        <v>6</v>
      </c>
    </row>
    <row r="23" spans="1:7" s="29" customFormat="1" ht="14.25" x14ac:dyDescent="0.2">
      <c r="A23" s="29" t="s">
        <v>73</v>
      </c>
      <c r="B23" s="48">
        <v>8</v>
      </c>
      <c r="C23" s="48">
        <f>20-C24-C25</f>
        <v>12</v>
      </c>
      <c r="D23" s="48">
        <f t="shared" ref="D23:G23" si="0">20-D24-D25</f>
        <v>9</v>
      </c>
      <c r="E23" s="29">
        <f t="shared" si="0"/>
        <v>11</v>
      </c>
      <c r="F23" s="48">
        <f t="shared" si="0"/>
        <v>12</v>
      </c>
      <c r="G23" s="48">
        <f t="shared" si="0"/>
        <v>8</v>
      </c>
    </row>
    <row r="24" spans="1:7" s="29" customFormat="1" ht="14.25" x14ac:dyDescent="0.2">
      <c r="A24" s="29" t="s">
        <v>74</v>
      </c>
      <c r="B24" s="29">
        <v>12</v>
      </c>
      <c r="C24" s="29">
        <f>COUNTIF(C3:C22,"*Disagree")</f>
        <v>5</v>
      </c>
      <c r="D24" s="29">
        <f t="shared" ref="D24:G24" si="1">COUNTIF(D3:D22,"*Disagree")</f>
        <v>7</v>
      </c>
      <c r="E24" s="48">
        <f t="shared" si="1"/>
        <v>3</v>
      </c>
      <c r="F24" s="29">
        <f t="shared" si="1"/>
        <v>5</v>
      </c>
      <c r="G24" s="29">
        <f t="shared" si="1"/>
        <v>9</v>
      </c>
    </row>
    <row r="25" spans="1:7" s="29" customFormat="1" ht="14.25" x14ac:dyDescent="0.2">
      <c r="A25" s="29" t="s">
        <v>4</v>
      </c>
      <c r="B25" s="29">
        <v>0</v>
      </c>
      <c r="C25" s="29">
        <f>COUNTIF(C3:C22,"Neutral")</f>
        <v>3</v>
      </c>
      <c r="D25" s="29">
        <f t="shared" ref="D25:G25" si="2">COUNTIF(D3:D22,"Neutral")</f>
        <v>4</v>
      </c>
      <c r="E25" s="29">
        <f t="shared" si="2"/>
        <v>6</v>
      </c>
      <c r="F25" s="29">
        <f t="shared" si="2"/>
        <v>3</v>
      </c>
      <c r="G25" s="29">
        <f t="shared" si="2"/>
        <v>3</v>
      </c>
    </row>
    <row r="33" spans="10:12" s="29" customFormat="1" ht="14.25" x14ac:dyDescent="0.2">
      <c r="J33" s="49"/>
      <c r="K33" s="49"/>
      <c r="L33" s="49"/>
    </row>
    <row r="34" spans="10:12" s="29" customFormat="1" ht="14.25" x14ac:dyDescent="0.2">
      <c r="J34" s="49"/>
      <c r="K34" s="49"/>
      <c r="L34" s="49"/>
    </row>
    <row r="35" spans="10:12" s="29" customFormat="1" ht="14.25" x14ac:dyDescent="0.2">
      <c r="J35" s="49"/>
      <c r="K35" s="49"/>
      <c r="L35" s="49"/>
    </row>
    <row r="36" spans="10:12" s="29" customFormat="1" ht="14.25" x14ac:dyDescent="0.2">
      <c r="J36" s="49"/>
      <c r="K36" s="49"/>
      <c r="L36" s="49"/>
    </row>
    <row r="37" spans="10:12" s="29" customFormat="1" ht="14.25" x14ac:dyDescent="0.2">
      <c r="J37" s="49"/>
      <c r="K37" s="49"/>
      <c r="L37" s="49"/>
    </row>
    <row r="38" spans="10:12" s="29" customFormat="1" ht="14.25" x14ac:dyDescent="0.2">
      <c r="J38" s="49"/>
      <c r="K38" s="49"/>
      <c r="L38" s="49"/>
    </row>
    <row r="39" spans="10:12" s="29" customFormat="1" ht="14.25" x14ac:dyDescent="0.2">
      <c r="J39" s="49"/>
      <c r="K39" s="49"/>
      <c r="L39" s="4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17AD6-2908-485A-9F95-6F2EA9F198E1}">
  <dimension ref="A1"/>
  <sheetViews>
    <sheetView zoomScaleNormal="100" workbookViewId="0">
      <selection activeCell="O23" sqref="O23"/>
    </sheetView>
  </sheetViews>
  <sheetFormatPr defaultRowHeight="15" x14ac:dyDescent="0.25"/>
  <sheetData/>
  <sortState xmlns:xlrd2="http://schemas.microsoft.com/office/spreadsheetml/2017/richdata2" ref="C19:C37">
    <sortCondition ref="C18:C37"/>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94950-DD16-465E-A139-5D7EF2EC215E}">
  <dimension ref="A2:O35"/>
  <sheetViews>
    <sheetView tabSelected="1" zoomScale="85" zoomScaleNormal="85" workbookViewId="0">
      <selection activeCell="O30" sqref="O30"/>
    </sheetView>
  </sheetViews>
  <sheetFormatPr defaultRowHeight="15" x14ac:dyDescent="0.25"/>
  <cols>
    <col min="3" max="3" width="16.28515625" customWidth="1"/>
    <col min="4" max="4" width="13.28515625" customWidth="1"/>
    <col min="6" max="6" width="13.7109375" customWidth="1"/>
    <col min="7" max="7" width="15.28515625" customWidth="1"/>
  </cols>
  <sheetData>
    <row r="2" spans="1:8" x14ac:dyDescent="0.25">
      <c r="B2" s="135" t="s">
        <v>77</v>
      </c>
      <c r="C2" s="135"/>
      <c r="D2" s="135"/>
      <c r="E2" s="135"/>
    </row>
    <row r="4" spans="1:8" ht="15.75" thickBot="1" x14ac:dyDescent="0.3"/>
    <row r="5" spans="1:8" x14ac:dyDescent="0.25">
      <c r="A5" s="29"/>
      <c r="B5" s="130" t="s">
        <v>75</v>
      </c>
      <c r="C5" s="131"/>
      <c r="D5" s="130" t="s">
        <v>64</v>
      </c>
      <c r="E5" s="131"/>
      <c r="F5" s="130" t="s">
        <v>12</v>
      </c>
      <c r="G5" s="131"/>
      <c r="H5" s="29"/>
    </row>
    <row r="6" spans="1:8" ht="15.75" thickBot="1" x14ac:dyDescent="0.3">
      <c r="A6" s="29"/>
      <c r="B6" s="132"/>
      <c r="C6" s="133"/>
      <c r="D6" s="132"/>
      <c r="E6" s="133"/>
      <c r="F6" s="132"/>
      <c r="G6" s="133"/>
      <c r="H6" s="29"/>
    </row>
    <row r="7" spans="1:8" s="56" customFormat="1" x14ac:dyDescent="0.25">
      <c r="A7" s="49"/>
      <c r="B7" s="54" t="s">
        <v>9</v>
      </c>
      <c r="C7" s="55" t="s">
        <v>76</v>
      </c>
      <c r="D7" s="54" t="s">
        <v>9</v>
      </c>
      <c r="E7" s="55" t="s">
        <v>76</v>
      </c>
      <c r="F7" s="54" t="s">
        <v>9</v>
      </c>
      <c r="G7" s="55" t="s">
        <v>76</v>
      </c>
      <c r="H7" s="49"/>
    </row>
    <row r="8" spans="1:8" x14ac:dyDescent="0.25">
      <c r="A8" s="29">
        <v>1</v>
      </c>
      <c r="B8" s="63">
        <v>0</v>
      </c>
      <c r="C8" s="64">
        <v>0</v>
      </c>
      <c r="D8" s="65">
        <v>0</v>
      </c>
      <c r="E8" s="66">
        <v>0</v>
      </c>
      <c r="F8" s="63">
        <v>8.5</v>
      </c>
      <c r="G8" s="66">
        <v>11</v>
      </c>
      <c r="H8" s="29"/>
    </row>
    <row r="9" spans="1:8" x14ac:dyDescent="0.25">
      <c r="A9" s="29">
        <v>2</v>
      </c>
      <c r="B9" s="67">
        <v>0</v>
      </c>
      <c r="C9" s="64">
        <v>0</v>
      </c>
      <c r="D9" s="63">
        <v>2</v>
      </c>
      <c r="E9" s="66">
        <v>1</v>
      </c>
      <c r="F9" s="65">
        <v>15.5</v>
      </c>
      <c r="G9" s="68">
        <v>13.5</v>
      </c>
      <c r="H9" s="29"/>
    </row>
    <row r="10" spans="1:8" x14ac:dyDescent="0.25">
      <c r="A10" s="29">
        <v>3</v>
      </c>
      <c r="B10" s="67">
        <v>0</v>
      </c>
      <c r="C10" s="69">
        <v>0</v>
      </c>
      <c r="D10" s="65">
        <v>2</v>
      </c>
      <c r="E10" s="66">
        <v>2</v>
      </c>
      <c r="F10" s="49">
        <v>16</v>
      </c>
      <c r="G10" s="68">
        <v>13.5</v>
      </c>
      <c r="H10" s="29"/>
    </row>
    <row r="11" spans="1:8" ht="15.75" thickBot="1" x14ac:dyDescent="0.3">
      <c r="A11" s="29">
        <v>4</v>
      </c>
      <c r="B11" s="70">
        <v>1</v>
      </c>
      <c r="C11" s="71">
        <v>0</v>
      </c>
      <c r="D11" s="72">
        <v>2</v>
      </c>
      <c r="E11" s="73">
        <v>2.5</v>
      </c>
      <c r="F11" s="74">
        <v>16</v>
      </c>
      <c r="G11" s="75">
        <v>14</v>
      </c>
      <c r="H11" s="29"/>
    </row>
    <row r="12" spans="1:8" x14ac:dyDescent="0.25">
      <c r="A12" s="29">
        <v>5</v>
      </c>
      <c r="B12" s="76">
        <v>1</v>
      </c>
      <c r="C12" s="77">
        <v>0</v>
      </c>
      <c r="D12" s="78">
        <v>2</v>
      </c>
      <c r="E12" s="79">
        <v>2.5</v>
      </c>
      <c r="F12" s="80">
        <v>17</v>
      </c>
      <c r="G12" s="81">
        <v>17</v>
      </c>
      <c r="H12" s="50" t="s">
        <v>20</v>
      </c>
    </row>
    <row r="13" spans="1:8" ht="15.75" thickBot="1" x14ac:dyDescent="0.3">
      <c r="A13" s="29">
        <v>6</v>
      </c>
      <c r="B13" s="82">
        <v>1</v>
      </c>
      <c r="C13" s="83">
        <v>0.5</v>
      </c>
      <c r="D13" s="84">
        <v>2.5</v>
      </c>
      <c r="E13" s="85">
        <v>4</v>
      </c>
      <c r="F13" s="86">
        <v>18</v>
      </c>
      <c r="G13" s="87">
        <v>17.5</v>
      </c>
      <c r="H13" s="50"/>
    </row>
    <row r="14" spans="1:8" x14ac:dyDescent="0.25">
      <c r="A14" s="29">
        <v>7</v>
      </c>
      <c r="B14" s="88">
        <v>1.5</v>
      </c>
      <c r="C14" s="89">
        <v>1</v>
      </c>
      <c r="D14" s="90">
        <v>3</v>
      </c>
      <c r="E14" s="91">
        <v>4</v>
      </c>
      <c r="F14" s="90">
        <v>19</v>
      </c>
      <c r="G14" s="92">
        <v>17.5</v>
      </c>
      <c r="H14" s="29"/>
    </row>
    <row r="15" spans="1:8" x14ac:dyDescent="0.25">
      <c r="A15" s="29">
        <v>8</v>
      </c>
      <c r="B15" s="67">
        <v>2</v>
      </c>
      <c r="C15" s="69">
        <v>1</v>
      </c>
      <c r="D15" s="63">
        <v>3.5</v>
      </c>
      <c r="E15" s="66">
        <v>4.5</v>
      </c>
      <c r="F15" s="65">
        <v>19.5</v>
      </c>
      <c r="G15" s="66">
        <v>18</v>
      </c>
      <c r="H15" s="29"/>
    </row>
    <row r="16" spans="1:8" ht="15.75" thickBot="1" x14ac:dyDescent="0.3">
      <c r="A16" s="29">
        <v>9</v>
      </c>
      <c r="B16" s="72">
        <v>2.5</v>
      </c>
      <c r="C16" s="71">
        <v>1</v>
      </c>
      <c r="D16" s="72">
        <v>4</v>
      </c>
      <c r="E16" s="73">
        <v>4.5</v>
      </c>
      <c r="F16" s="74">
        <v>20</v>
      </c>
      <c r="G16" s="75">
        <v>18.5</v>
      </c>
      <c r="H16" s="29"/>
    </row>
    <row r="17" spans="1:15" x14ac:dyDescent="0.25">
      <c r="A17" s="29">
        <v>10</v>
      </c>
      <c r="B17" s="93">
        <v>3</v>
      </c>
      <c r="C17" s="94">
        <v>1.5</v>
      </c>
      <c r="D17" s="95">
        <v>4</v>
      </c>
      <c r="E17" s="96">
        <v>4.5</v>
      </c>
      <c r="F17" s="95">
        <v>20.5</v>
      </c>
      <c r="G17" s="97">
        <v>18.5</v>
      </c>
      <c r="H17" s="51" t="s">
        <v>23</v>
      </c>
    </row>
    <row r="18" spans="1:15" ht="15.75" thickBot="1" x14ac:dyDescent="0.3">
      <c r="A18" s="29">
        <v>11</v>
      </c>
      <c r="B18" s="98">
        <v>3.5</v>
      </c>
      <c r="C18" s="99">
        <v>2</v>
      </c>
      <c r="D18" s="100">
        <v>4</v>
      </c>
      <c r="E18" s="101">
        <v>6.5</v>
      </c>
      <c r="F18" s="102">
        <v>21.5</v>
      </c>
      <c r="G18" s="103">
        <v>19</v>
      </c>
      <c r="H18" s="51"/>
    </row>
    <row r="19" spans="1:15" x14ac:dyDescent="0.25">
      <c r="A19" s="29">
        <v>12</v>
      </c>
      <c r="B19" s="90">
        <v>4</v>
      </c>
      <c r="C19" s="104">
        <v>2</v>
      </c>
      <c r="D19" s="105">
        <v>4.5</v>
      </c>
      <c r="E19" s="106">
        <v>7</v>
      </c>
      <c r="F19" s="105">
        <v>21.5</v>
      </c>
      <c r="G19" s="91">
        <v>19.5</v>
      </c>
      <c r="H19" s="29"/>
    </row>
    <row r="20" spans="1:15" x14ac:dyDescent="0.25">
      <c r="A20" s="29">
        <v>13</v>
      </c>
      <c r="B20" s="63">
        <v>4</v>
      </c>
      <c r="C20" s="69">
        <v>2</v>
      </c>
      <c r="D20" s="65">
        <v>5</v>
      </c>
      <c r="E20" s="66">
        <v>7.5</v>
      </c>
      <c r="F20" s="63">
        <v>23.5</v>
      </c>
      <c r="G20" s="66">
        <v>20</v>
      </c>
      <c r="H20" s="29"/>
    </row>
    <row r="21" spans="1:15" ht="15.75" thickBot="1" x14ac:dyDescent="0.3">
      <c r="A21" s="29">
        <v>14</v>
      </c>
      <c r="B21" s="70">
        <v>4.5</v>
      </c>
      <c r="C21" s="107">
        <v>2</v>
      </c>
      <c r="D21" s="72">
        <v>5.5</v>
      </c>
      <c r="E21" s="75">
        <v>9.5</v>
      </c>
      <c r="F21" s="72">
        <v>26</v>
      </c>
      <c r="G21" s="73">
        <v>21</v>
      </c>
      <c r="H21" s="29"/>
    </row>
    <row r="22" spans="1:15" x14ac:dyDescent="0.25">
      <c r="A22" s="29">
        <v>15</v>
      </c>
      <c r="B22" s="108">
        <v>5</v>
      </c>
      <c r="C22" s="109">
        <v>2.5</v>
      </c>
      <c r="D22" s="110">
        <v>6</v>
      </c>
      <c r="E22" s="109">
        <v>10</v>
      </c>
      <c r="F22" s="109">
        <v>26.5</v>
      </c>
      <c r="G22" s="111">
        <v>21</v>
      </c>
      <c r="H22" s="52" t="s">
        <v>21</v>
      </c>
    </row>
    <row r="23" spans="1:15" ht="15.75" thickBot="1" x14ac:dyDescent="0.3">
      <c r="A23" s="29">
        <v>16</v>
      </c>
      <c r="B23" s="112">
        <v>5.5</v>
      </c>
      <c r="C23" s="113">
        <v>2.5</v>
      </c>
      <c r="D23" s="114">
        <v>7</v>
      </c>
      <c r="E23" s="114">
        <v>10.5</v>
      </c>
      <c r="F23" s="114">
        <v>26.5</v>
      </c>
      <c r="G23" s="115">
        <v>23</v>
      </c>
      <c r="H23" s="52"/>
    </row>
    <row r="24" spans="1:15" x14ac:dyDescent="0.25">
      <c r="A24" s="29">
        <v>17</v>
      </c>
      <c r="B24" s="88">
        <v>5.5</v>
      </c>
      <c r="C24" s="89">
        <v>4</v>
      </c>
      <c r="D24" s="90">
        <v>7</v>
      </c>
      <c r="E24" s="92">
        <v>12</v>
      </c>
      <c r="F24" s="90">
        <v>30</v>
      </c>
      <c r="G24" s="91">
        <v>23</v>
      </c>
      <c r="H24" s="29"/>
    </row>
    <row r="25" spans="1:15" x14ac:dyDescent="0.25">
      <c r="A25" s="29">
        <v>18</v>
      </c>
      <c r="B25" s="67">
        <v>6</v>
      </c>
      <c r="C25" s="69">
        <v>4</v>
      </c>
      <c r="D25" s="65">
        <v>8</v>
      </c>
      <c r="E25" s="68">
        <v>13</v>
      </c>
      <c r="F25" s="65">
        <v>31.5</v>
      </c>
      <c r="G25" s="68">
        <v>27.5</v>
      </c>
      <c r="H25" s="29"/>
    </row>
    <row r="26" spans="1:15" x14ac:dyDescent="0.25">
      <c r="A26" s="29">
        <v>19</v>
      </c>
      <c r="B26" s="63">
        <v>7</v>
      </c>
      <c r="C26" s="69">
        <v>5</v>
      </c>
      <c r="D26" s="65">
        <v>8</v>
      </c>
      <c r="E26" s="68">
        <v>14</v>
      </c>
      <c r="F26" s="65">
        <v>34</v>
      </c>
      <c r="G26" s="116">
        <v>30.5</v>
      </c>
      <c r="H26" s="29"/>
    </row>
    <row r="27" spans="1:15" ht="15.75" thickBot="1" x14ac:dyDescent="0.3">
      <c r="A27" s="29">
        <v>20</v>
      </c>
      <c r="B27" s="117">
        <v>8</v>
      </c>
      <c r="C27" s="118">
        <v>6.5</v>
      </c>
      <c r="D27" s="117">
        <v>12.5</v>
      </c>
      <c r="E27" s="119">
        <v>15.5</v>
      </c>
      <c r="F27" s="117">
        <v>35.5</v>
      </c>
      <c r="G27" s="120">
        <v>36</v>
      </c>
      <c r="H27" s="29"/>
    </row>
    <row r="28" spans="1:15" x14ac:dyDescent="0.25">
      <c r="A28" s="53" t="s">
        <v>25</v>
      </c>
      <c r="B28" s="121">
        <v>0</v>
      </c>
      <c r="C28" s="121">
        <v>0</v>
      </c>
      <c r="D28" s="122">
        <v>0</v>
      </c>
      <c r="E28" s="122">
        <v>0</v>
      </c>
      <c r="F28" s="121">
        <v>8.5</v>
      </c>
      <c r="G28" s="122">
        <v>11</v>
      </c>
      <c r="H28" s="29"/>
    </row>
    <row r="29" spans="1:15" x14ac:dyDescent="0.25">
      <c r="A29" s="53" t="s">
        <v>20</v>
      </c>
      <c r="B29" s="123">
        <f t="shared" ref="B29:G29" si="0">(B12+B13)/2</f>
        <v>1</v>
      </c>
      <c r="C29" s="123">
        <f t="shared" si="0"/>
        <v>0.25</v>
      </c>
      <c r="D29" s="123">
        <f t="shared" si="0"/>
        <v>2.25</v>
      </c>
      <c r="E29" s="123">
        <f t="shared" si="0"/>
        <v>3.25</v>
      </c>
      <c r="F29" s="123">
        <f t="shared" si="0"/>
        <v>17.5</v>
      </c>
      <c r="G29" s="123">
        <f t="shared" si="0"/>
        <v>17.25</v>
      </c>
      <c r="H29" s="29"/>
    </row>
    <row r="30" spans="1:15" x14ac:dyDescent="0.25">
      <c r="A30" s="53" t="s">
        <v>13</v>
      </c>
      <c r="B30" s="123">
        <f t="shared" ref="B30:G30" si="1">(B17+B18)/2</f>
        <v>3.25</v>
      </c>
      <c r="C30" s="123">
        <f t="shared" si="1"/>
        <v>1.75</v>
      </c>
      <c r="D30" s="123">
        <f t="shared" si="1"/>
        <v>4</v>
      </c>
      <c r="E30" s="123">
        <f t="shared" si="1"/>
        <v>5.5</v>
      </c>
      <c r="F30" s="123">
        <f t="shared" si="1"/>
        <v>21</v>
      </c>
      <c r="G30" s="123">
        <f t="shared" si="1"/>
        <v>18.75</v>
      </c>
      <c r="H30" s="29"/>
      <c r="O30" s="11"/>
    </row>
    <row r="31" spans="1:15" x14ac:dyDescent="0.25">
      <c r="A31" s="53" t="s">
        <v>21</v>
      </c>
      <c r="B31" s="123">
        <f>(B22+B23)/2</f>
        <v>5.25</v>
      </c>
      <c r="C31" s="123">
        <f t="shared" ref="C31:G31" si="2">(C22+C23)/2</f>
        <v>2.5</v>
      </c>
      <c r="D31" s="123">
        <f t="shared" si="2"/>
        <v>6.5</v>
      </c>
      <c r="E31" s="123">
        <f t="shared" si="2"/>
        <v>10.25</v>
      </c>
      <c r="F31" s="123">
        <f t="shared" si="2"/>
        <v>26.5</v>
      </c>
      <c r="G31" s="123">
        <f t="shared" si="2"/>
        <v>22</v>
      </c>
      <c r="H31" s="29"/>
    </row>
    <row r="32" spans="1:15" x14ac:dyDescent="0.25">
      <c r="A32" s="53" t="s">
        <v>24</v>
      </c>
      <c r="B32" s="121">
        <v>8</v>
      </c>
      <c r="C32" s="121">
        <v>6.5</v>
      </c>
      <c r="D32" s="121">
        <v>12.5</v>
      </c>
      <c r="E32" s="122">
        <v>15.5</v>
      </c>
      <c r="F32" s="121">
        <v>35.5</v>
      </c>
      <c r="G32" s="122">
        <v>36</v>
      </c>
      <c r="H32" s="29"/>
    </row>
    <row r="33" spans="1:8" x14ac:dyDescent="0.25">
      <c r="A33" s="53" t="s">
        <v>22</v>
      </c>
      <c r="B33" s="123">
        <f t="shared" ref="B33:G33" si="3">B31-B29</f>
        <v>4.25</v>
      </c>
      <c r="C33" s="123">
        <f t="shared" si="3"/>
        <v>2.25</v>
      </c>
      <c r="D33" s="123">
        <f t="shared" si="3"/>
        <v>4.25</v>
      </c>
      <c r="E33" s="123">
        <f t="shared" si="3"/>
        <v>7</v>
      </c>
      <c r="F33" s="123">
        <f t="shared" si="3"/>
        <v>9</v>
      </c>
      <c r="G33" s="123">
        <f t="shared" si="3"/>
        <v>4.75</v>
      </c>
      <c r="H33" s="29"/>
    </row>
    <row r="34" spans="1:8" x14ac:dyDescent="0.25">
      <c r="A34" s="53" t="s">
        <v>26</v>
      </c>
      <c r="B34" s="123">
        <f>B29-1.5*B33</f>
        <v>-5.375</v>
      </c>
      <c r="C34" s="123">
        <f t="shared" ref="C34:G34" si="4">C29-1.5*C33</f>
        <v>-3.125</v>
      </c>
      <c r="D34" s="123">
        <f t="shared" si="4"/>
        <v>-4.125</v>
      </c>
      <c r="E34" s="123">
        <f t="shared" si="4"/>
        <v>-7.25</v>
      </c>
      <c r="F34" s="123">
        <f t="shared" si="4"/>
        <v>4</v>
      </c>
      <c r="G34" s="123">
        <f t="shared" si="4"/>
        <v>10.125</v>
      </c>
      <c r="H34" s="29"/>
    </row>
    <row r="35" spans="1:8" x14ac:dyDescent="0.25">
      <c r="A35" s="53" t="s">
        <v>27</v>
      </c>
      <c r="B35" s="123">
        <f>B31+1.5*B33</f>
        <v>11.625</v>
      </c>
      <c r="C35" s="123">
        <f t="shared" ref="C35:G35" si="5">C31+1.5*C33</f>
        <v>5.875</v>
      </c>
      <c r="D35" s="123">
        <f t="shared" si="5"/>
        <v>12.875</v>
      </c>
      <c r="E35" s="123">
        <f t="shared" si="5"/>
        <v>20.75</v>
      </c>
      <c r="F35" s="123">
        <f t="shared" si="5"/>
        <v>40</v>
      </c>
      <c r="G35" s="123">
        <f t="shared" si="5"/>
        <v>29.125</v>
      </c>
      <c r="H35" s="29"/>
    </row>
  </sheetData>
  <sortState xmlns:xlrd2="http://schemas.microsoft.com/office/spreadsheetml/2017/richdata2" ref="G9:G27">
    <sortCondition ref="G8:G27"/>
  </sortState>
  <mergeCells count="4">
    <mergeCell ref="B5:C6"/>
    <mergeCell ref="B2:E2"/>
    <mergeCell ref="D5:E6"/>
    <mergeCell ref="F5:G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8E46D-5B2B-4E9B-A431-9B4BA174ACCE}">
  <dimension ref="A1:A25"/>
  <sheetViews>
    <sheetView zoomScale="70" zoomScaleNormal="70" workbookViewId="0">
      <selection activeCell="A5" sqref="A5"/>
    </sheetView>
  </sheetViews>
  <sheetFormatPr defaultColWidth="9.140625" defaultRowHeight="15" x14ac:dyDescent="0.25"/>
  <cols>
    <col min="1" max="1" width="144" style="19" customWidth="1"/>
    <col min="2" max="16384" width="9.140625" style="19"/>
  </cols>
  <sheetData>
    <row r="1" spans="1:1" ht="46.5" customHeight="1" x14ac:dyDescent="0.25">
      <c r="A1" s="18" t="s">
        <v>53</v>
      </c>
    </row>
    <row r="2" spans="1:1" ht="51.75" customHeight="1" x14ac:dyDescent="0.25">
      <c r="A2" s="20" t="s">
        <v>54</v>
      </c>
    </row>
    <row r="3" spans="1:1" ht="51" customHeight="1" x14ac:dyDescent="0.25">
      <c r="A3" s="28" t="s">
        <v>55</v>
      </c>
    </row>
    <row r="4" spans="1:1" ht="39.75" customHeight="1" x14ac:dyDescent="0.25">
      <c r="A4" s="21" t="e" vm="1">
        <v>#VALUE!</v>
      </c>
    </row>
    <row r="5" spans="1:1" ht="41.25" customHeight="1" x14ac:dyDescent="0.25">
      <c r="A5" s="22" t="s">
        <v>56</v>
      </c>
    </row>
    <row r="6" spans="1:1" ht="24" customHeight="1" x14ac:dyDescent="0.25">
      <c r="A6" s="22" t="s">
        <v>57</v>
      </c>
    </row>
    <row r="7" spans="1:1" ht="29.25" customHeight="1" x14ac:dyDescent="0.25">
      <c r="A7" s="22" t="s">
        <v>58</v>
      </c>
    </row>
    <row r="8" spans="1:1" ht="24" customHeight="1" x14ac:dyDescent="0.25">
      <c r="A8" s="23" t="s">
        <v>59</v>
      </c>
    </row>
    <row r="9" spans="1:1" ht="29.25" x14ac:dyDescent="0.25">
      <c r="A9" s="23" t="s">
        <v>60</v>
      </c>
    </row>
    <row r="10" spans="1:1" ht="41.25" customHeight="1" x14ac:dyDescent="0.25">
      <c r="A10" s="24" t="s">
        <v>61</v>
      </c>
    </row>
    <row r="11" spans="1:1" ht="60.75" customHeight="1" x14ac:dyDescent="0.25">
      <c r="A11" s="25" t="s">
        <v>62</v>
      </c>
    </row>
    <row r="12" spans="1:1" ht="82.5" customHeight="1" x14ac:dyDescent="0.25">
      <c r="A12" s="26" t="s">
        <v>63</v>
      </c>
    </row>
    <row r="13" spans="1:1" x14ac:dyDescent="0.25">
      <c r="A13" s="27"/>
    </row>
    <row r="14" spans="1:1" x14ac:dyDescent="0.25">
      <c r="A14" s="27"/>
    </row>
    <row r="15" spans="1:1" x14ac:dyDescent="0.25">
      <c r="A15" s="27"/>
    </row>
    <row r="16" spans="1:1" x14ac:dyDescent="0.25">
      <c r="A16" s="27"/>
    </row>
    <row r="17" spans="1:1" x14ac:dyDescent="0.25">
      <c r="A17" s="27"/>
    </row>
    <row r="18" spans="1:1" x14ac:dyDescent="0.25">
      <c r="A18" s="27"/>
    </row>
    <row r="19" spans="1:1" x14ac:dyDescent="0.25">
      <c r="A19" s="27"/>
    </row>
    <row r="20" spans="1:1" x14ac:dyDescent="0.25">
      <c r="A20" s="27"/>
    </row>
    <row r="21" spans="1:1" x14ac:dyDescent="0.25">
      <c r="A21" s="27"/>
    </row>
    <row r="22" spans="1:1" x14ac:dyDescent="0.25">
      <c r="A22" s="27"/>
    </row>
    <row r="23" spans="1:1" x14ac:dyDescent="0.25">
      <c r="A23" s="27"/>
    </row>
    <row r="24" spans="1:1" x14ac:dyDescent="0.25">
      <c r="A24" s="27"/>
    </row>
    <row r="25" spans="1:1" x14ac:dyDescent="0.25">
      <c r="A25" s="27"/>
    </row>
  </sheetData>
  <hyperlinks>
    <hyperlink ref="A3" r:id="rId1" display="https://creativecommons.org/licenses/by/4.0/" xr:uid="{1F106292-A537-4BF0-B844-06F663258F48}"/>
    <hyperlink ref="A4" r:id="rId2" display="https://creativecommons.org/licenses/by/4.0/" xr:uid="{8A0B0011-95FF-421A-B8AF-6F18EDA4D90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5E080995292A458D08911AB2F9EE60" ma:contentTypeVersion="14" ma:contentTypeDescription="Create a new document." ma:contentTypeScope="" ma:versionID="975ddda72fd53fa907a1850f0c62e65e">
  <xsd:schema xmlns:xsd="http://www.w3.org/2001/XMLSchema" xmlns:xs="http://www.w3.org/2001/XMLSchema" xmlns:p="http://schemas.microsoft.com/office/2006/metadata/properties" xmlns:ns2="0d94be99-a0f6-44e7-93d1-7f56be2e14d5" xmlns:ns3="8c6f0761-0ef4-4d3b-8fe8-3b60dff82ea3" targetNamespace="http://schemas.microsoft.com/office/2006/metadata/properties" ma:root="true" ma:fieldsID="3124d994bfd16314df04b4bffaff3696" ns2:_="" ns3:_="">
    <xsd:import namespace="0d94be99-a0f6-44e7-93d1-7f56be2e14d5"/>
    <xsd:import namespace="8c6f0761-0ef4-4d3b-8fe8-3b60dff82e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4be99-a0f6-44e7-93d1-7f56be2e14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f47cd6-212f-4ea2-b6af-f1d1e47bdba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6f0761-0ef4-4d3b-8fe8-3b60dff82ea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47464-5fdf-40a8-8052-50f181b1a3f2}" ma:internalName="TaxCatchAll" ma:showField="CatchAllData" ma:web="8c6f0761-0ef4-4d3b-8fe8-3b60dff82e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d94be99-a0f6-44e7-93d1-7f56be2e14d5">
      <Terms xmlns="http://schemas.microsoft.com/office/infopath/2007/PartnerControls"/>
    </lcf76f155ced4ddcb4097134ff3c332f>
    <TaxCatchAll xmlns="8c6f0761-0ef4-4d3b-8fe8-3b60dff82ea3" xsi:nil="true"/>
  </documentManagement>
</p:properties>
</file>

<file path=customXml/itemProps1.xml><?xml version="1.0" encoding="utf-8"?>
<ds:datastoreItem xmlns:ds="http://schemas.openxmlformats.org/officeDocument/2006/customXml" ds:itemID="{A7E2FEB8-6175-4B50-8BE2-F1F340F460FB}">
  <ds:schemaRefs>
    <ds:schemaRef ds:uri="http://schemas.microsoft.com/sharepoint/v3/contenttype/forms"/>
  </ds:schemaRefs>
</ds:datastoreItem>
</file>

<file path=customXml/itemProps2.xml><?xml version="1.0" encoding="utf-8"?>
<ds:datastoreItem xmlns:ds="http://schemas.openxmlformats.org/officeDocument/2006/customXml" ds:itemID="{96006D78-991A-478E-A13A-59594BA4B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4be99-a0f6-44e7-93d1-7f56be2e14d5"/>
    <ds:schemaRef ds:uri="8c6f0761-0ef4-4d3b-8fe8-3b60dff82e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CB8443-B93F-4CA0-8292-1E29B0DE2176}">
  <ds:schemaRefs>
    <ds:schemaRef ds:uri="http://schemas.microsoft.com/office/2006/documentManagement/types"/>
    <ds:schemaRef ds:uri="0d94be99-a0f6-44e7-93d1-7f56be2e14d5"/>
    <ds:schemaRef ds:uri="http://schemas.openxmlformats.org/package/2006/metadata/core-properties"/>
    <ds:schemaRef ds:uri="http://www.w3.org/XML/1998/namespace"/>
    <ds:schemaRef ds:uri="http://purl.org/dc/terms/"/>
    <ds:schemaRef ds:uri="http://purl.org/dc/elements/1.1/"/>
    <ds:schemaRef ds:uri="http://purl.org/dc/dcmitype/"/>
    <ds:schemaRef ds:uri="http://schemas.microsoft.com/office/infopath/2007/PartnerControls"/>
    <ds:schemaRef ds:uri="8c6f0761-0ef4-4d3b-8fe8-3b60dff82ea3"/>
    <ds:schemaRef ds:uri="http://schemas.microsoft.com/office/2006/metadata/properties"/>
  </ds:schemaRefs>
</ds:datastoreItem>
</file>

<file path=docMetadata/LabelInfo.xml><?xml version="1.0" encoding="utf-8"?>
<clbl:labelList xmlns:clbl="http://schemas.microsoft.com/office/2020/mipLabelMetadata">
  <clbl:label id="{b603dfd7-d93a-4381-a340-2995d8282205}" enabled="1" method="Standard" siteId="{05a0e69a-418a-47c1-9c25-9387261bf9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Final tables</vt:lpstr>
      <vt:lpstr>Wellbeing</vt:lpstr>
      <vt:lpstr>Graphs</vt:lpstr>
      <vt:lpstr>Calculating the median and IQR</vt:lpstr>
      <vt:lpstr>Copyright page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Sample solution data and spreadsheet  – Getting healthy – Mathematics Standard, Stage 6</dc:title>
  <dc:subject/>
  <dc:creator>NSW Department of Education</dc:creator>
  <cp:keywords/>
  <dc:description/>
  <cp:revision/>
  <dcterms:created xsi:type="dcterms:W3CDTF">2026-03-05T04:49:37Z</dcterms:created>
  <dcterms:modified xsi:type="dcterms:W3CDTF">2026-05-11T01:58:22Z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3dfd7-d93a-4381-a340-2995d8282205_Enabled">
    <vt:lpwstr>true</vt:lpwstr>
  </property>
  <property fmtid="{D5CDD505-2E9C-101B-9397-08002B2CF9AE}" pid="3" name="MSIP_Label_b603dfd7-d93a-4381-a340-2995d8282205_SetDate">
    <vt:lpwstr>2026-03-05T04:49:48Z</vt:lpwstr>
  </property>
  <property fmtid="{D5CDD505-2E9C-101B-9397-08002B2CF9AE}" pid="4" name="MSIP_Label_b603dfd7-d93a-4381-a340-2995d8282205_Method">
    <vt:lpwstr>Standard</vt:lpwstr>
  </property>
  <property fmtid="{D5CDD505-2E9C-101B-9397-08002B2CF9AE}" pid="5" name="MSIP_Label_b603dfd7-d93a-4381-a340-2995d8282205_Name">
    <vt:lpwstr>OFFICIAL</vt:lpwstr>
  </property>
  <property fmtid="{D5CDD505-2E9C-101B-9397-08002B2CF9AE}" pid="6" name="MSIP_Label_b603dfd7-d93a-4381-a340-2995d8282205_SiteId">
    <vt:lpwstr>05a0e69a-418a-47c1-9c25-9387261bf991</vt:lpwstr>
  </property>
  <property fmtid="{D5CDD505-2E9C-101B-9397-08002B2CF9AE}" pid="7" name="MSIP_Label_b603dfd7-d93a-4381-a340-2995d8282205_ActionId">
    <vt:lpwstr>da1cce5e-1bb9-401f-95de-a0d4e82a8193</vt:lpwstr>
  </property>
  <property fmtid="{D5CDD505-2E9C-101B-9397-08002B2CF9AE}" pid="8" name="MSIP_Label_b603dfd7-d93a-4381-a340-2995d8282205_ContentBits">
    <vt:lpwstr>0</vt:lpwstr>
  </property>
  <property fmtid="{D5CDD505-2E9C-101B-9397-08002B2CF9AE}" pid="9" name="MSIP_Label_b603dfd7-d93a-4381-a340-2995d8282205_Tag">
    <vt:lpwstr>10, 3, 0, 2</vt:lpwstr>
  </property>
  <property fmtid="{D5CDD505-2E9C-101B-9397-08002B2CF9AE}" pid="10" name="ContentTypeId">
    <vt:lpwstr>0x010100655E080995292A458D08911AB2F9EE60</vt:lpwstr>
  </property>
  <property fmtid="{D5CDD505-2E9C-101B-9397-08002B2CF9AE}" pid="11" name="MediaServiceImageTags">
    <vt:lpwstr/>
  </property>
</Properties>
</file>